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7596" activeTab="3"/>
  </bookViews>
  <sheets>
    <sheet name="5 класс" sheetId="1" r:id="rId1"/>
    <sheet name="6 класс" sheetId="2" r:id="rId2"/>
    <sheet name="7 класс" sheetId="3" r:id="rId3"/>
    <sheet name="8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<sst xmlns="http://schemas.openxmlformats.org/spreadsheetml/2006/main" count="511" uniqueCount="169">
  <si>
    <t>№</t>
  </si>
  <si>
    <t xml:space="preserve">Подтвердили </t>
  </si>
  <si>
    <t xml:space="preserve">Понизили </t>
  </si>
  <si>
    <t xml:space="preserve">Повысили </t>
  </si>
  <si>
    <t xml:space="preserve">Количество  обучающихся в классе, принявших участие в ВПР </t>
  </si>
  <si>
    <t>"2"</t>
  </si>
  <si>
    <t>"3"</t>
  </si>
  <si>
    <t>"4"</t>
  </si>
  <si>
    <t>"5"</t>
  </si>
  <si>
    <t>Общее количество обучающихся в классе во всех параллелях</t>
  </si>
  <si>
    <t>Усеваемость ВПР, в %</t>
  </si>
  <si>
    <t>Качество знаний ВПР, в%</t>
  </si>
  <si>
    <t>Доля обучающихся в классе, принявших участие в ВПР</t>
  </si>
  <si>
    <t>Распределение групп баллов, доля</t>
  </si>
  <si>
    <t>Номера задний, с котрыми не справилось больше 50% обучающихся класса:</t>
  </si>
  <si>
    <t>Темы, требующие дополнитеной проработки ( с котрыми не справилось больше 50% обучающихся класса): № задания - тема</t>
  </si>
  <si>
    <t>Соотнесение результатов за предыдущее полугодие и ВПР  в %</t>
  </si>
  <si>
    <t xml:space="preserve">Соотнесение результатов за ВПР предыдущего и текущего года в % </t>
  </si>
  <si>
    <t xml:space="preserve">Количество привлечённых наблюдателей за процедурой проверки ВПР </t>
  </si>
  <si>
    <r>
      <t xml:space="preserve">Средняя отметка за ВПР в </t>
    </r>
    <r>
      <rPr>
        <sz val="9"/>
        <rFont val="Times New Roman"/>
        <family val="1"/>
      </rPr>
      <t>текущем</t>
    </r>
    <r>
      <rPr>
        <sz val="9"/>
        <color indexed="1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учебном году </t>
    </r>
  </si>
  <si>
    <r>
      <t xml:space="preserve">Количество привлечённых </t>
    </r>
    <r>
      <rPr>
        <sz val="9"/>
        <color indexed="8"/>
        <rFont val="Times New Roman"/>
        <family val="1"/>
      </rPr>
      <t xml:space="preserve">наблюдателей за процедурой проведения ВПР </t>
    </r>
  </si>
  <si>
    <t>2023/2024 учебный год</t>
  </si>
  <si>
    <t xml:space="preserve">Карта анализа результатов ВПР обучающихся 7 классов </t>
  </si>
  <si>
    <t xml:space="preserve">Карта анализа результатов ВПР обучающихся 8 классов </t>
  </si>
  <si>
    <t xml:space="preserve">Карта анализа результатов ВПР обучающихся 11 классов </t>
  </si>
  <si>
    <r>
      <t xml:space="preserve">Средняя отметка за ВПР в </t>
    </r>
    <r>
      <rPr>
        <sz val="9"/>
        <rFont val="Times New Roman"/>
        <family val="1"/>
      </rPr>
      <t>предыдущем</t>
    </r>
    <r>
      <rPr>
        <sz val="9"/>
        <color indexed="1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учебном году </t>
    </r>
  </si>
  <si>
    <t>Мероприятия                    по работе с результатами ВПР</t>
  </si>
  <si>
    <t>количество отметок</t>
  </si>
  <si>
    <t xml:space="preserve">Карта анализа результатов ВПР обучающихся 5 классов </t>
  </si>
  <si>
    <t xml:space="preserve">Карта анализа результатов ВПР обучающихся 6 классов </t>
  </si>
  <si>
    <t>Соотнесение отметок за ВПР предыдущего и текущего года ("+" или "-")</t>
  </si>
  <si>
    <t>Российская Федерация</t>
  </si>
  <si>
    <t>Республика Башкортостан</t>
  </si>
  <si>
    <t>Ишимбайский  район</t>
  </si>
  <si>
    <t>СОШ №2</t>
  </si>
  <si>
    <t>СОШ №3</t>
  </si>
  <si>
    <t>ООШ №4</t>
  </si>
  <si>
    <t>ООШ №5</t>
  </si>
  <si>
    <t>СОШ №11</t>
  </si>
  <si>
    <t>СОШ №14</t>
  </si>
  <si>
    <t>СОШ №15</t>
  </si>
  <si>
    <t>СОШ №16</t>
  </si>
  <si>
    <t>СОШ №17</t>
  </si>
  <si>
    <t>СОШ №18</t>
  </si>
  <si>
    <t>СОШ №19</t>
  </si>
  <si>
    <t>Гимназия №1</t>
  </si>
  <si>
    <t>Лицей №12</t>
  </si>
  <si>
    <t>БГИ №2</t>
  </si>
  <si>
    <t>СОШ д. Ахмерово</t>
  </si>
  <si>
    <t>СОШ д. Биксяново</t>
  </si>
  <si>
    <t>СОШ д. Васильевка</t>
  </si>
  <si>
    <t>СОШ с. Верхотор</t>
  </si>
  <si>
    <t>СОШ с. Верхнеиткулово</t>
  </si>
  <si>
    <t>СОШ с. Ишеево</t>
  </si>
  <si>
    <t>СОШ д. Канакаево</t>
  </si>
  <si>
    <t>СОш с. Кинзебулатово</t>
  </si>
  <si>
    <t>СОШ с.Кузяново</t>
  </si>
  <si>
    <t>СОШ с. Кулгунино</t>
  </si>
  <si>
    <t>СОШ с. Макарово</t>
  </si>
  <si>
    <t>СОШ с. Нижнеарметово</t>
  </si>
  <si>
    <t>СОШ с. Новоаптиково</t>
  </si>
  <si>
    <t>СОШ с. Петровское</t>
  </si>
  <si>
    <t>СОШ с. Сайраново</t>
  </si>
  <si>
    <t>СОШ с Салихово</t>
  </si>
  <si>
    <t>СОШ с. Урман-Бишкадак</t>
  </si>
  <si>
    <t>СОШ д. Тимашевка</t>
  </si>
  <si>
    <t>4; 6; 7</t>
  </si>
  <si>
    <t>6; 7</t>
  </si>
  <si>
    <t>5; 6</t>
  </si>
  <si>
    <t>4; 5; 6</t>
  </si>
  <si>
    <t>4; 6</t>
  </si>
  <si>
    <t>3; 6; 7</t>
  </si>
  <si>
    <t>1; 6</t>
  </si>
  <si>
    <t>2; 3; 4; 6</t>
  </si>
  <si>
    <t>3; 4; 6</t>
  </si>
  <si>
    <t>4. Умение осознанно использовать речевые средства в соответствии с задачей коммуникации; владение основами самоконтроля, самооценки, принятия решений и осуществления осознанного выбора в учебной и познавательной деятельности; 6. Умение устанавливать причинно-следственные связи, строить логическое рассуждение, умозаключение (индуктивное, дедуктивное и по аналогии) и делать выводы; владение основами самоконтроля, самооценки, принятия решений и осуществления осознанного выбора в учебной и познавательной деятельности; 7.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</t>
  </si>
  <si>
    <t>6. Умение устанавливать причинно-следственные связи, строить логическое рассуждение, умозаключение (индуктивное, дедуктивное и по аналогии) и делать выводы; владение основами самоконтроля, самооценки, принятия решений и осуществления осознанного выбора в учебной и познавательной деятельности; 7.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</t>
  </si>
  <si>
    <t>6. Умение устанавливать причинно-следственные связи, строить логическое рассуждение, умозаключение (индуктивное, дедуктивное и по аналогии) и делать выводы; владение основами самоконтроля, самооценки, принятия решений и осуществления осознанного выбора в учебной и познавательной деятельности;</t>
  </si>
  <si>
    <t>7.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</t>
  </si>
  <si>
    <t xml:space="preserve">4. Умение осознанно использовать речевые средства в соответствии с задачей коммуникации; владение основами самоконтроля, самооценки, принятия решений и осуществления осознанного выбора в учебной и познавательной деятельности; 6. Умение устанавливать причинно-следственные связи, строить логическое рассуждение, умозаключение (индуктивное, дедуктивное и по аналогии) и делать выводы; владение основами самоконтроля, самооценки, принятия решений и осуществления осознанного выбора в учебной и познавательной деятельности; </t>
  </si>
  <si>
    <t xml:space="preserve">4. Умение осознанно использовать речевые средства в соответствии с задачей коммуникации; владение основами самоконтроля, самооценки, принятия решений и осуществления осознанного выбора в учебной и познавательной деятельности; </t>
  </si>
  <si>
    <t>4. Умение осознанно использовать речевые средства в соответствии с задачей коммуникации; владение основами самоконтроля, самооценки, принятия решений и осуществления осознанного выбора в учебной и познавательной деятельности;</t>
  </si>
  <si>
    <t>5. Умение создавать, применять и преобразовывать знаки и символы, модели и схемы для решения учебных и познавательных задач; владение основами самоконтроля, самооценки, принятия решений и осуществления осознанного выбора в учебной и познавательной деятельности</t>
  </si>
  <si>
    <t>5. Умение создавать, применять и преобразовывать знаки и символы, модели и схемы для решения учебных и познавательных задач; владение основами самоконтроля, самооценки, принятия решений и осуществления осознанного выбора в учебной и познавательной деятельности; 6. Умение устанавливать причинно-следственные связи, строить логическое рассуждение, умозаключение (индуктивное, дедуктивное и по аналогии) и делать выводы; владение основами самоконтроля, самооценки, принятия решений и осуществления осознанного выбора в учебной и познавательной деятельности</t>
  </si>
  <si>
    <t xml:space="preserve">3.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классификации; владение основами самоконтроля, самооценки, принятия решений и осуществления осознанного выбора в учебной и познавательной деятельности; 4. Умение осознанно использовать речевые средства в соответствии с задачей коммуникации; владение основами самоконтроля, самооценки, принятия решений и осуществления осознанного выбора в учебной и познавательной деятельности; 6. Умение устанавливать причинно-следственные связи, строить логическое рассуждение, умозаключение (индуктивное, дедуктивное и по аналогии) и делать выводы; владение основами самоконтроля, самооценки, принятия решений и осуществления осознанного выбора в учебной и познавательной деятельности; </t>
  </si>
  <si>
    <t>1. Умение создавать, применять и преобразовывать знаки и символы, модели и схемы для решения учебных и познавательных задач</t>
  </si>
  <si>
    <t>1. Умение создавать, применять и преобразовывать знаки и символы, модели и схемы для решения учебных и познавательных задач; 6. Умение устанавливать причинно-следственные связи, строить логическое рассуждение, умозаключение (индуктивное, дедуктивное и по аналогии) и делать выводы; владение основами самоконтроля, самооценки, принятия решений и осуществления осознанного выбора в учебной и познавательной деятельности</t>
  </si>
  <si>
    <t xml:space="preserve">2. Смысловое чтение; 3.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классификации; владение основами самоконтроля, самооценки, принятия решений и осуществления осознанного выбора в учебной и познавательной деятельности; 4. Умение осознанно использовать речевые средства в соответствии с задачей коммуникации; владение основами самоконтроля, самооценки, принятия решений и осуществления осознанного выбора в учебной и познавательной деятельности; 6. Умение устанавливать причинно-следственные связи, строить логическое рассуждение, умозаключение (индуктивное, дедуктивное и по аналогии) и делать выводы; владение основами самоконтроля, самооценки, принятия решений и осуществления осознанного выбора в учебной и познавательной деятельности; </t>
  </si>
  <si>
    <t>3.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классификации; владение основами самоконтроля, самооценки, принятия решений и осуществления осознанного выбора в учебной и познавательной деятельности; 6. Умение устанавливать причинно-следственные связи, строить логическое рассуждение, умозаключение (индуктивное, дедуктивное и по аналогии) и делать выводы; владение основами самоконтроля, самооценки, принятия решений и осуществления осознанного выбора в учебной и познавательной деятельности; 7.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</t>
  </si>
  <si>
    <t>по истории</t>
  </si>
  <si>
    <t>Наименование ОУ</t>
  </si>
  <si>
    <t>СОШ с. Кузяново</t>
  </si>
  <si>
    <t xml:space="preserve"> СОШ с. Петровское</t>
  </si>
  <si>
    <t>СОШ с. Салихово</t>
  </si>
  <si>
    <t>1; 4; 8</t>
  </si>
  <si>
    <t>3; 4; 8</t>
  </si>
  <si>
    <t>1; 4; 5; 8</t>
  </si>
  <si>
    <t>4; 8</t>
  </si>
  <si>
    <t>1; 4</t>
  </si>
  <si>
    <t>5; 7; 8</t>
  </si>
  <si>
    <t>6; 8</t>
  </si>
  <si>
    <t xml:space="preserve">1; 2; 4; </t>
  </si>
  <si>
    <t>3; 4</t>
  </si>
  <si>
    <t>3; 6</t>
  </si>
  <si>
    <t>3;</t>
  </si>
  <si>
    <t>1. Умение создавать, применять и преобразовывать знаки и символы, модели и схемы для решения учебных и познавательных задач. Работать с изобразительными историческими источниками, понимать и интерпретировать содержащуюся в них информацию</t>
  </si>
  <si>
    <t xml:space="preserve">8. Умение создавать обобщения, классифицировать, самостоятельно выбирать основания и критерии для классификации. Уметь взаимодействовать с людьми другой культуры, национальной и религиозной принадлежности на основе ценностей современного российского общества: гуманистических и демократических ценностей, идей мира и взаимопонимания между народами, людьми разных культур; уважать историческое наследие народов России </t>
  </si>
  <si>
    <t>4. Умение осознанно использовать речевые средства в соответствии с задачей коммуникации; владение основами самоконтроля, самооценки, принятия решений и осуществления осознанного выбора в учебной и познавательной деятельности. Давать оценку событиям и личностям отечественной и всеобщей истории Средних веков</t>
  </si>
  <si>
    <t xml:space="preserve">4. Умение осознанно использовать речевые средства в соответствии с задачей коммуникации; владение основами самоконтроля, самооценки, принятия решений и осуществления осознанного выбора в учебной и познавательной деятельности. Давать оценку событиям и личностям отечественной и всеобщей истории Средних веков; 8. Умение создавать обобщения, классифицировать, самостоятельно выбирать основания и критерии для классификации. Уметь взаимодействовать с людьми другой культуры, национальной и религиозной принадлежности на основе ценностей современного российского общества: гуманистических и демократических ценностей, идей мира и взаимопонимания между народами, людьми разных культур; уважать историческое наследие народов России </t>
  </si>
  <si>
    <t>1. Умение создавать, применять и преобразовывать знаки и символы, модели и схемы для решения учебных и познавательных задач. Работать с изобразительными историческими источниками, понимать и интерпретировать содержащуюся в них информацию; 4. Умение осознанно использовать речевые средства в соответствии с задачей коммуникации; владение основами самоконтроля, самооценки, принятия решений и осуществления осознанного выбора в учебной и познавательной деятельности. Давать оценку событиям и личностям отечественной и всеобщей истории Средних веков</t>
  </si>
  <si>
    <t>1. Умение создавать, применять и преобразовывать знаки и символы, модели и схемы для решения учебных и познавательных задач. Работать с изобразительными историческими источниками, понимать и интерпретировать содержащуюся в них информацию;  4. Умение осознанно использовать речевые средства в соответствии с задачей коммуникации; владение основами самоконтроля, самооценки, принятия решений и осуществления осознанного выбора в учебной и познавательной деятельности. Давать оценку событиям и личностям отечественной и всеобщей истории Средних веков</t>
  </si>
  <si>
    <t xml:space="preserve">1. Умение создавать, применять и преобразовывать знаки и символы, модели и схемы для решения учебных и познавательных задач. Работать с изобразительными историческими источниками, понимать и интерпретировать содержащуюся в них информацию;4. Умение осознанно использовать речевые средства в соответствии с задачей коммуникации; владение основами самоконтроля, самооценки, принятия решений и осуществления осознанного выбора в учебной и познавательной деятельности. Давать оценку событиям и личностям отечественной и всеобщей истории Средних веков; 8. Умение создавать обобщения, классифицировать, самостоятельно выбирать основания и критерии для классификации. Уметь взаимодействовать с людьми другой культуры, национальной и религиозной принадлежности на основе ценностей современного российского общества: гуманистических и демократических ценностей, идей мира и взаимопонимания между народами, людьми разных культур; уважать историческое наследие народов России </t>
  </si>
  <si>
    <t xml:space="preserve">1. Умение создавать, применять и преобразовывать знаки и символы, модели и схемы для решения учебных и познавательных задач. Работать с изобразительными историческими источниками, понимать и интерпретировать содержащуюся в них информацию; 4. Умение осознанно использовать речевые средства в соответствии с задачей коммуникации; владение основами самоконтроля, самооценки, принятия решений и осуществления осознанного выбора в учебной и познавательной деятельности. Давать оценку событиям и личностям отечественной и всеобщей истории Средних веков; 8. Умение создавать обобщения, классифицировать, самостоятельно выбирать основания и критерии для классификации. Уметь взаимодействовать с людьми другой культуры, национальной и религиозной принадлежности на основе ценностей современного российского общества: гуманистических и демократических ценностей, идей мира и взаимопонимания между народами, людьми разных культур; уважать историческое наследие народов России </t>
  </si>
  <si>
    <t>3.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классификации; владение основами самоконтроля, самооценки, принятия решений и осуществления осознанного выбора в учебной и познавательной деятельности. Умение объяснять смысл основных хронологических понятий, терминов; 4. Умение осознанно использовать речевые средства в соответствии с задачей коммуникации; владение основами самоконтроля, самооценки, принятия решений и осуществления осознанного выбора в учебной и познавательной деятельности. Давать оценку событиям и личностям отечественной и всеобщей истории Средних веков</t>
  </si>
  <si>
    <t>3.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классификации; владение основами самоконтроля, самооценки, принятия решений и осуществления осознанного выбора в учебной и познавательной деятельности. Умение объяснять смысл основных хронологических понятий, терминов</t>
  </si>
  <si>
    <t xml:space="preserve">3.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классификации; владение основами самоконтроля, самооценки, принятия решений и осуществления осознанного выбора в учебной и познавательной деятельности. Умение объяснять смысл основных хронологических понятий, терминов; 4. Умение осознанно использовать речевые средства в соответствии с задачей коммуникации; владение основами самоконтроля, самооценки, принятия решений и осуществления осознанного выбора в учебной и познавательной деятельности. Давать оценку событиям и личностям отечественной и всеобщей истории Средних веков; 8. Умение создавать обобщения, классифицировать, самостоятельно выбирать основания и критерии для классификации. Уметь взаимодействовать с людьми другой культуры, национальной и религиозной принадлежности на основе ценностей современного российского общества: гуманистических и демократических ценностей, идей мира и взаимопонимания между народами, людьми разных культур; уважать историческое наследие народов России </t>
  </si>
  <si>
    <t>7. Умение объединять предметы и явления в группы по определенным признакам, сравнивать, классифицировать и обобщать факты и явления.</t>
  </si>
  <si>
    <t xml:space="preserve"> Локализовать во времени общие рамки и события Средневековья, этапы становления и развития Российского государства</t>
  </si>
  <si>
    <t>Ишимбайский муниципальный район</t>
  </si>
  <si>
    <t>гимназия №1</t>
  </si>
  <si>
    <t>Сош с. Верхнеиткулово</t>
  </si>
  <si>
    <t>СОШ с. Кинзебулатово</t>
  </si>
  <si>
    <t>5; 9</t>
  </si>
  <si>
    <t>3; 4; 5; 8</t>
  </si>
  <si>
    <t>1; 8</t>
  </si>
  <si>
    <t>1; 3; 7</t>
  </si>
  <si>
    <t>3; 4; 9</t>
  </si>
  <si>
    <t>1. Овладение базовыми историческими знаниями, а также представлениями о закономерностях развития человеческого общества в социальной, экономической, политической, научной и культурной сферах. Рассказывать о значительных событиях и личностях отечественной и всеобщей истории Нового времени</t>
  </si>
  <si>
    <t>8. Способность определять и аргументировать свое отношение к содержащейся в различных источниках информации о событиях и явлениях прошлого и настоящего. Умение искать, анализировать, систематизировать и оценивать историческую информацию различных исторических и современных источников, раскрывая ее социальную принадлежность и познавательную ценность; способность определять и аргументировать свое отношение к ней</t>
  </si>
  <si>
    <t>1. Овладение базовыми историческими знаниями, а также представлениями о закономерностях развития человеческого общества в социальной, экономической, политической, научной и культурной сферах. Рассказывать о значительных событиях и личностях отечественной и всеобщей истории Нового времени; 8. Способность определять и аргументировать свое отношение к содержащейся в различных источниках информации о событиях и явлениях прошлого и настоящего. Умение искать, анализировать, систематизировать и оценивать историческую информацию различных исторических и современных источников, раскрывая ее социальную принадлежность и познавательную ценность; способность определять и аргументировать свое отношение к ней</t>
  </si>
  <si>
    <t>7. Умение создавать, применять и преобразовывать знаки и символы, модели и схемы для решения учебных и познавательных задач. Овладение базовыми историческими знаниями, а также представлениями о закономерностях развития человеческого общества в социальной, экономической, политической, научной и культурной сферах. Умение работать с письменными, изобразительными и вещественными историческими источниками, понимать и интерпретировать содержащуюся в них информацию</t>
  </si>
  <si>
    <t>5. Умение создавать, применять и преобразовывать знаки и символы, модели и схемы для решения учебных и познавательных задач. Овладение базовыми историческими знаниями, а также представлениями о закономерностях развития человеческого общества в социальной, экономической, политической и культурной сферах. Использовать историческую карту как источник информации о границах России и других государств в Новое время, об основных процессах социально-экономического развития, о местах важнейших событий; 7. Умение создавать, применять и преобразовывать знаки и символы, модели и схемы для решения учебных и познавательных задач. Овладение базовыми историческими знаниями, а также представлениями о закономерностях развития человеческого общества в социальной, экономической, политической, научной и культурной сферах. Умение работать с письменными, изобразительными и вещественными историческими источниками, понимать и интерпретировать содержащуюся в них информацию;  8. Способность определять и аргументировать свое отношение к содержащейся в различных источниках информации о событиях и явлениях прошлого и настоящего. Умение искать, анализировать, систематизировать и оценивать историческую информацию различных исторических и современных источников, раскрывая ее социальную принадлежность и познавательную ценность; способность определять и аргументировать свое отношение к ней</t>
  </si>
  <si>
    <t>1. Овладение базовыми историческими знаниями, а также представлениями о закономерностях развития человеческого общества в социальной, экономической, политической, научной и культурной сферах. Рассказывать о значительных событиях и личностях отечественной и всеобщей истории Нового времени; 3. Смысловое чтение. Умения искать, анализировать, сопоставлять и оценивать содержащуюся в различных источниках информацию о событиях и явлениях прошлого и настоящего. Умение искать, анализировать, систематизировать и оценивать историческую информацию различных исторических и современных источников, раскрывая ее социальную принадлежность и познавательную ценность; 7. Умение создавать, применять и преобразовывать знаки и символы, модели и схемы для решения учебных и познавательных задач. Овладение базовыми историческими знаниями, а также представлениями о закономерностях развития человеческого общества в социальной, экономической, политической, научной и культурной сферах. Умение работать с письменными, изобразительными и вещественными историческими источниками, понимать и интерпретировать содержащуюся в них информацию</t>
  </si>
  <si>
    <t>3. Смысловое чтение. Умения искать, анализировать, сопоставлять и оценивать содержащуюся в различных источниках информацию о событиях и явлениях прошлого и настоящего. Умение искать, анализировать, систематизировать и оценивать историческую информацию различных исторических и современных источников, раскрывая ее социальную принадлежность и познавательную ценность; 4. Умение создавать, применять и преобразовывать знаки и символы, модели и схемы для решения учебных и познавательных задач. Овладение базовыми историческими знаниями, а также представлениями о закономерностях развития человеческого общества в социальной, экономической, политической и культурной сферах. Использовать историческую карту как источник информации о границах России и других государств в Новое время, об основных процессах социально-экономического развития, о местах важнейших событий</t>
  </si>
  <si>
    <t>4. Умение создавать, применять и преобразовывать знаки и символы, модели и схемы для решения учебных и познавательных задач. Овладение базовыми историческими знаниями, а также представлениями о закономерностях развития человеческого общества в социальной, экономической, политической и культурной сферах. Использовать историческую карту как источник информации о границах России и других государств в Новое время, об основных процессах социально-экономического развития, о местах важнейших событий5. Умение создавать, применять и преобразовывать знаки и символы, модели и схемы для решения учебных и познавательных задач. Овладение базовыми историческими знаниями, а также представлениями о закономерностях развития человеческого общества в социальной, экономической, политической и культурной сферах. Использовать историческую карту как источник информации о границах России и других государств в Новое время, об основных процессах социально-экономического развития, о местах важнейших событий; 8. Способность определять и аргументировать свое отношение к содержащейся в различных источниках информации о событиях и явлениях прошлого и настоящего. Умение искать, анализировать, систематизировать и оценивать историческую информацию различных исторических и современных источников, раскрывая ее социальную принадлежность и познавательную ценность; способность определять и аргументировать свое отношение к ней</t>
  </si>
  <si>
    <t>4. Умение создавать, применять и преобразовывать знаки и символы, модели и схемы для решения учебных и познавательных задач. Овладение базовыми историческими знаниями, а также представлениями о закономерностях развития человеческого общества в социальной, экономической, политической и культурной сферах. Использовать историческую карту как источник информации о границах России и других государств в Новое время, об основных процессах социально-экономического развития, о местах важнейших событий; 8. Способность определять и аргументировать свое отношение к содержащейся в различных источниках информации о событиях и явлениях прошлого и настоящего. Умение искать, анализировать, систематизировать и оценивать историческую информацию различных исторических и современных источников, раскрывая ее социальную принадлежность и познавательную ценность; способность определять и аргументировать свое отношение к ней</t>
  </si>
  <si>
    <t xml:space="preserve">3. Смысловое чтение. Умения искать, анализировать, сопоставлять и оценивать содержащуюся в различных источниках информацию о событиях и явлениях прошлого и настоящего. Умение искать, анализировать, систематизировать и оценивать историческую информацию различных исторических и современных источников, раскрывая ее социальную принадлежность и познавательную ценность; 4. Умение создавать, применять и преобразовывать знаки и символы, модели и схемы для решения учебных и познавательных задач. Овладение базовыми историческими знаниями, а также представлениями о закономерностях развития человеческого общества в социальной, экономической, политической и культурной сферах. Использовать историческую карту как источник информации о границах России и других государств в Новое время, об основных процессах социально-экономического развития, о местах важнейших событий; 9. Умение осознанно использовать речевые средства в соответствии с задачей коммуникации; владение устной и письменной речью, монологической контекстной речью. Умение оценивать правильность выполнения учебной задачи, собственные возможности ее решения. Владение опытом историко-культурного, цивилизационного подхода к оценке социальных явлений, современных глобальных процессов. Сформированность основ гражданской, этно-национальной, социальной, культурной самоидентификации личности обучающегося </t>
  </si>
  <si>
    <t xml:space="preserve">5. Умение создавать, применять и преобразовывать знаки и символы, модели и схемы для решения учебных и познавательных задач. Овладение базовыми историческими знаниями, а также представлениями о закономерностях развития человеческого общества в социальной, экономической, политической и культурной сферах. Использовать историческую карту как источник информации о границах России и других государств в Новое время, об основных процессах социально-экономического развития, о местах важнейших событий; 9. Умение осознанно использовать речевые средства в соответствии с задачей коммуникации; владение устной и письменной речью, монологической контекстной речью. Умение оценивать правильность выполнения учебной задачи, собственные возможности ее решения. Владение опытом историко-культурного, цивилизационного подхода к оценке социальных явлений, современных глобальных процессов. Сформированность основ гражданской, этно-национальной, социальной, культурной самоидентификации личности обучающегося </t>
  </si>
  <si>
    <t>3; 8; 9</t>
  </si>
  <si>
    <t>4; 8; 9</t>
  </si>
  <si>
    <t>8; 9</t>
  </si>
  <si>
    <t>2, 3,4; 8</t>
  </si>
  <si>
    <t>3; 8</t>
  </si>
  <si>
    <t>5; 8; 9</t>
  </si>
  <si>
    <t>7; 8; 9</t>
  </si>
  <si>
    <t>2; 8</t>
  </si>
  <si>
    <t>7; 8</t>
  </si>
  <si>
    <t>4. Смысловое чтение. Умения искать, анализировать, сопоставлять и оценивать содержащуюся в различных источниках информацию о событиях и явлениях прошлого и настоящего. Умение искать, анализировать, систематизировать и оценивать историческую информацию различных исторических и современных источников, раскрывая ее социальную принадлежность и познавательную ценность</t>
  </si>
  <si>
    <t>2. Умение создавать, применять и преобразовывать знаки и символы, модели и схемы для решения учебных и познавательных задач. Овладение базовыми историческими знаниями, а также представлениями о закономерностях развития человеческого общества в социальной, экономической, политической, научной и культурной сферах.  Умение работать с письменными, изобразительными и вещественными историческими источниками, понимать и интерпретировать содержащуюся в них информацию; 3. Умение создавать, применять и преобразовывать знаки и символы, модели и схемы для решения учебных и познавательных задач. Овладение базовыми историческими знаниями, а также представлениями о закономерностях развития человеческого общества в социальной, экономической, политической, научной и культурной сферах. Умение работать с письменными, изобразительными и вещественными историческими источниками, понимать и интерпретировать содержащуюся в них информацию; 4. Смысловое чтение. Умения искать, анализировать, сопоставлять и оценивать содержащуюся в различных источниках информацию о событиях и явлениях прошлого и настоящего. Умение искать, анализировать, систематизировать и оценивать историческую информацию различных исторических и современных источников, раскрывая ее социальную принадлежность и познавательную ценность</t>
  </si>
  <si>
    <t>5. Умение создавать, применять и преобразовывать знаки и символы, модели и схемы для решения учебных и познавательных задач. Овладение базовыми историческими знаниями, а также представлениями о закономерностях развития человеческого общества в социальной, экономической, политической, научной и культурной сферах. Использовать историческую карту как источник информации о границах России и других государств в Новое время, об основных процессах социально-экономического развития, о местах важнейших событий, направлениях значительных передвижений – походов, завоеваний, колонизации и др.</t>
  </si>
  <si>
    <t>3. Умение создавать, применять и преобразовывать знаки и символы, модели и схемы для решения учебных и познавательных задач. Овладение базовыми историческими знаниями, а также представлениями о закономерностях развития человеческого общества в социальной, экономической, политической, научной и культурной сферах. Умение работать с письменными, изобразительными и вещественными историческими источниками, понимать и интерпретировать содержащуюся в них информацию; 6. Умение создавать, применять и преобразовывать знаки и символы, модели и схемы для решения учебных и познавательных задач. Овладение базовыми историческими знаниями, а также представлениями о закономерностях развития человеческого общества в социальной, экономической, политической, научной и культурной сферах. Использовать историческую карту как источник информации о границах России и других государств в Новое время, об основных процессах социально-экономического развития, о местах важнейших событий, направлениях значительных передвижений – походов, завоеваний, колонизации и др.</t>
  </si>
  <si>
    <t>6. Умение создавать, применять и преобразовывать знаки и символы, модели и схемы для решения учебных и познавательных задач. Овладение базовыми историческими знаниями, а также представлениями о закономерностях развития человеческого общества в социальной, экономической, политической, научной и культурной сферах. Использовать историческую карту как источник информации о границах России и других государств в Новое время, об основных процессах социально-экономического развития, о местах важнейших событий, направлениях значительных передвижений – походов, завоеваний, колонизации и др.</t>
  </si>
  <si>
    <t>3. Умение создавать, применять и преобразовывать знаки и символы, модели и схемы для решения учебных и познавательных задач. Овладение базовыми историческими знаниями, а также представлениями о закономерностях развития человеческого общества в социальной, экономической, политической, научной и культурной сферах. Умение работать с письменными, изобразительными и вещественными историческими источниками, понимать и интерпретировать содержащуюся в них информацию; 8. Умение создавать, применять и преобразовывать знаки и символы, модели и схемы для решения учебных и познавательных задач. Овладение базовыми историческими знаниями, а также представлениями о закономерностях развития человеческого общества в социальной, экономической, политической, научной и культурной сферах. Умение работать с письменными, изобразительными и вещественными историческими источниками, понимать и интерпретировать содержащуюся в них информацию</t>
  </si>
  <si>
    <t>8. Умение создавать, применять и преобразовывать знаки и символы, модели и схемы для решения учебных и познавательных задач. Овладение базовыми историческими знаниями, а также представлениями о закономерностях развития человеческого общества в социальной, экономической, политической, научной и культурной сферах. Умение работать с письменными, изобразительными и вещественными историческими источниками, понимать и интерпретировать содержащуюся в них информацию</t>
  </si>
  <si>
    <t>2. Умение создавать, применять и преобразовывать знаки и символы, модели и схемы для решения учебных и познавательных задач. Овладение базовыми историческими знаниями, а также представлениями о закономерностях развития человеческого общества в социальной, экономической, политической, научной и культурной сферах.  Умение работать с письменными, изобразительными и вещественными историческими источниками, понимать и интерпретировать содержащуюся в них информацию; 8. Умение создавать, применять и преобразовывать знаки и символы, модели и схемы для решения учебных и познавательных задач. Овладение базовыми историческими знаниями, а также представлениями о закономерностях развития человеческого общества в социальной, экономической, политической, научной и культурной сферах. Умение работать с письменными, изобразительными и вещественными историческими источниками, понимать и интерпретировать содержащуюся в них информацию</t>
  </si>
  <si>
    <t>7. Умение создавать, применять и преобразовывать знаки и символы, модели и схемы для решения учебных и познавательных задач. Овладение базовыми историческими знаниями, а также представлениями о закономерностях развития человеческого общества в социальной, экономической, политической, научной и культурной сферах. Умение работать с письменными, изобразительными и вещественными историческими источниками, понимать и интерпретировать содержащуюся в них информацию; 8. Умение создавать, применять и преобразовывать знаки и символы, модели и схемы для решения учебных и познавательных задач. Овладение базовыми историческими знаниями, а также представлениями о закономерностях развития человеческого общества в социальной, экономической, политической, научной и культурной сферах. Умение работать с письменными, изобразительными и вещественными историческими источниками, понимать и интерпретировать содержащуюся в них информацию</t>
  </si>
  <si>
    <t>7. Умение создавать, применять и преобразовывать знаки и символы, модели и схемы для решения учебных и познавательных задач. Овладение базовыми историческими знаниями, а также представлениями о закономерностях развития человеческого общества в социальной, экономической, политической, научной и культурной сферах. Умение работать с письменными, изобразительными и вещественными историческими источниками, понимать и интерпретировать содержащуюся в них информацию; 9. Способность определять и аргументировать свое отношение к содержащейся в различных источниках информации о событиях и явлениях прошлого и настоящего. Умение искать, анализировать, систематизировать и оценивать историческую информацию различных исторических и современных источников, раскрывая ее социальную принадлежность и познавательную ценность; способность определять и аргументировать свое отношение к ней</t>
  </si>
  <si>
    <t>5. Умение создавать, применять и преобразовывать знаки и символы, модели и схемы для решения учебных и познавательных задач. Овладение базовыми историческими знаниями, а также представлениями о закономерностях развития человеческого общества в социальной, экономической, политической, научной и культурной сферах. Использовать историческую карту как источник информации о границах России и других государств в Новое время, об основных процессах социально-экономического развития, о местах важнейших событий, направлениях значительных передвижений – походов, завоеваний, колонизации и др.; 8. Умение создавать, применять и преобразовывать знаки и символы, модели и схемы для решения учебных и познавательных задач. Овладение базовыми историческими знаниями, а также представлениями о закономерностях развития человеческого общества в социальной, экономической, политической, научной и культурной сферах. Умение работать с письменными, изобразительными и вещественными историческими источниками, понимать и интерпретировать содержащуюся в них информацию; 9. Способность определять и аргументировать свое отношение к содержащейся в различных источниках информации о событиях и явлениях прошлого и настоящего. Умение искать, анализировать, систематизировать и оценивать историческую информацию различных исторических и современных источников, раскрывая ее социальную принадлежность и познавательную ценность; способность определять и аргументировать свое отношение к ней</t>
  </si>
  <si>
    <t>Вся выборка</t>
  </si>
  <si>
    <t>10к2</t>
  </si>
  <si>
    <t>10K2. Знание истории родного края. Умение различать в исторической информации факты и мнения, исторические описания и исторические объяснения; систематизировать разнообразную историческую информацию на основе своих представлений об общих закономерностях исторического процесса. Знание/понимание основных фактов, процессов и явлений, характеризующих целостность отечественной и всемирной истории; периодизацию всемирной и отечественной истории; современные версии и трактовки важнейших проблем отечественной и всемирной истории; историческую обусловленность современных общественных процессов; особенности исторического пути России, ее роль в мировом сообществе.</t>
  </si>
  <si>
    <t>МР Ишимбайский район РБ</t>
  </si>
  <si>
    <r>
      <t xml:space="preserve">Средняя отметка за ВПР в </t>
    </r>
    <r>
      <rPr>
        <sz val="10"/>
        <rFont val="Times New Roman"/>
        <family val="1"/>
      </rPr>
      <t>предыдущем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учебном году </t>
    </r>
  </si>
  <si>
    <r>
      <t xml:space="preserve">Средняя отметка за ВПР в </t>
    </r>
    <r>
      <rPr>
        <sz val="10"/>
        <rFont val="Times New Roman"/>
        <family val="1"/>
      </rPr>
      <t>текущем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учебном году </t>
    </r>
  </si>
  <si>
    <r>
      <t xml:space="preserve">Количество привлечённых </t>
    </r>
    <r>
      <rPr>
        <sz val="10"/>
        <color indexed="8"/>
        <rFont val="Times New Roman"/>
        <family val="1"/>
      </rPr>
      <t xml:space="preserve">наблюдателей за процедурой проведения ВПР </t>
    </r>
  </si>
  <si>
    <t>нет</t>
  </si>
  <si>
    <t>-</t>
  </si>
  <si>
    <t>=</t>
  </si>
  <si>
    <t>+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</si>
</sst>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9.35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i/>
      <vertAlign val="subscript"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i/>
      <vertAlign val="subscript"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3" fontId="55" fillId="0" borderId="10" xfId="0" applyNumberFormat="1" applyFont="1" applyBorder="1" applyAlignment="1">
      <alignment horizontal="center" vertical="center" textRotation="90"/>
    </xf>
    <xf numFmtId="0" fontId="5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56" fillId="0" borderId="0" xfId="0" applyFont="1" applyAlignment="1">
      <alignment/>
    </xf>
    <xf numFmtId="0" fontId="57" fillId="33" borderId="10" xfId="0" applyFont="1" applyFill="1" applyBorder="1" applyAlignment="1">
      <alignment/>
    </xf>
    <xf numFmtId="0" fontId="57" fillId="0" borderId="10" xfId="0" applyFont="1" applyBorder="1" applyAlignment="1">
      <alignment horizontal="center" vertical="center" wrapText="1"/>
    </xf>
    <xf numFmtId="3" fontId="57" fillId="0" borderId="10" xfId="0" applyNumberFormat="1" applyFont="1" applyBorder="1" applyAlignment="1">
      <alignment horizontal="center" vertical="center" textRotation="90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/>
    </xf>
    <xf numFmtId="172" fontId="57" fillId="0" borderId="10" xfId="0" applyNumberFormat="1" applyFont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3" fontId="57" fillId="33" borderId="10" xfId="0" applyNumberFormat="1" applyFont="1" applyFill="1" applyBorder="1" applyAlignment="1">
      <alignment horizontal="center" vertical="center"/>
    </xf>
    <xf numFmtId="3" fontId="57" fillId="0" borderId="10" xfId="0" applyNumberFormat="1" applyFont="1" applyBorder="1" applyAlignment="1">
      <alignment horizontal="center" vertical="center"/>
    </xf>
    <xf numFmtId="3" fontId="57" fillId="33" borderId="10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left" vertical="center" wrapText="1"/>
    </xf>
    <xf numFmtId="0" fontId="57" fillId="33" borderId="10" xfId="53" applyFont="1" applyFill="1" applyBorder="1" applyAlignment="1">
      <alignment vertical="center"/>
      <protection/>
    </xf>
    <xf numFmtId="0" fontId="57" fillId="0" borderId="10" xfId="0" applyFont="1" applyBorder="1" applyAlignment="1">
      <alignment horizontal="center" wrapText="1"/>
    </xf>
    <xf numFmtId="1" fontId="57" fillId="0" borderId="10" xfId="0" applyNumberFormat="1" applyFont="1" applyBorder="1" applyAlignment="1">
      <alignment horizontal="center" vertical="center"/>
    </xf>
    <xf numFmtId="3" fontId="57" fillId="0" borderId="10" xfId="0" applyNumberFormat="1" applyFont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3" fontId="57" fillId="33" borderId="10" xfId="0" applyNumberFormat="1" applyFont="1" applyFill="1" applyBorder="1" applyAlignment="1">
      <alignment horizontal="left" vertical="center"/>
    </xf>
    <xf numFmtId="0" fontId="57" fillId="33" borderId="11" xfId="0" applyFont="1" applyFill="1" applyBorder="1" applyAlignment="1">
      <alignment/>
    </xf>
    <xf numFmtId="0" fontId="58" fillId="33" borderId="12" xfId="0" applyFont="1" applyFill="1" applyBorder="1" applyAlignment="1">
      <alignment horizontal="center" vertical="center"/>
    </xf>
    <xf numFmtId="0" fontId="57" fillId="0" borderId="13" xfId="0" applyFont="1" applyBorder="1" applyAlignment="1">
      <alignment/>
    </xf>
    <xf numFmtId="0" fontId="57" fillId="34" borderId="10" xfId="0" applyFont="1" applyFill="1" applyBorder="1" applyAlignment="1">
      <alignment vertical="center"/>
    </xf>
    <xf numFmtId="0" fontId="57" fillId="0" borderId="11" xfId="0" applyFont="1" applyBorder="1" applyAlignment="1">
      <alignment horizontal="center" vertical="center"/>
    </xf>
    <xf numFmtId="0" fontId="57" fillId="34" borderId="11" xfId="0" applyFont="1" applyFill="1" applyBorder="1" applyAlignment="1">
      <alignment vertical="center"/>
    </xf>
    <xf numFmtId="0" fontId="57" fillId="0" borderId="11" xfId="0" applyFont="1" applyBorder="1" applyAlignment="1">
      <alignment/>
    </xf>
    <xf numFmtId="172" fontId="57" fillId="0" borderId="11" xfId="0" applyNumberFormat="1" applyFont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3" fontId="57" fillId="33" borderId="11" xfId="0" applyNumberFormat="1" applyFont="1" applyFill="1" applyBorder="1" applyAlignment="1">
      <alignment horizontal="center" vertical="center"/>
    </xf>
    <xf numFmtId="1" fontId="57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57" fillId="0" borderId="13" xfId="0" applyFont="1" applyBorder="1" applyAlignment="1">
      <alignment horizontal="center"/>
    </xf>
    <xf numFmtId="0" fontId="56" fillId="34" borderId="10" xfId="0" applyFont="1" applyFill="1" applyBorder="1" applyAlignment="1">
      <alignment horizontal="center" vertical="center" wrapText="1"/>
    </xf>
    <xf numFmtId="0" fontId="57" fillId="34" borderId="14" xfId="0" applyFont="1" applyFill="1" applyBorder="1" applyAlignment="1">
      <alignment horizontal="center" vertical="center" wrapText="1"/>
    </xf>
    <xf numFmtId="0" fontId="57" fillId="0" borderId="15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7" fillId="0" borderId="17" xfId="0" applyFont="1" applyBorder="1" applyAlignment="1">
      <alignment horizontal="center"/>
    </xf>
    <xf numFmtId="0" fontId="57" fillId="0" borderId="18" xfId="0" applyFont="1" applyBorder="1" applyAlignment="1">
      <alignment horizontal="center"/>
    </xf>
    <xf numFmtId="0" fontId="57" fillId="0" borderId="19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10" xfId="0" applyFont="1" applyBorder="1" applyAlignment="1">
      <alignment horizontal="left"/>
    </xf>
    <xf numFmtId="0" fontId="57" fillId="0" borderId="1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7" fillId="0" borderId="10" xfId="0" applyFont="1" applyBorder="1" applyAlignment="1">
      <alignment horizontal="left" vertical="center"/>
    </xf>
    <xf numFmtId="0" fontId="57" fillId="0" borderId="10" xfId="0" applyFont="1" applyFill="1" applyBorder="1" applyAlignment="1">
      <alignment horizontal="left"/>
    </xf>
    <xf numFmtId="0" fontId="57" fillId="0" borderId="0" xfId="0" applyFont="1" applyAlignment="1">
      <alignment/>
    </xf>
    <xf numFmtId="0" fontId="57" fillId="33" borderId="10" xfId="53" applyFont="1" applyFill="1" applyBorder="1" applyAlignment="1">
      <alignment horizontal="left" vertical="center"/>
      <protection/>
    </xf>
    <xf numFmtId="0" fontId="57" fillId="33" borderId="10" xfId="0" applyFont="1" applyFill="1" applyBorder="1" applyAlignment="1">
      <alignment horizontal="left"/>
    </xf>
    <xf numFmtId="0" fontId="57" fillId="0" borderId="0" xfId="0" applyFont="1" applyAlignment="1">
      <alignment horizontal="left"/>
    </xf>
    <xf numFmtId="1" fontId="57" fillId="0" borderId="0" xfId="0" applyNumberFormat="1" applyFont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left"/>
    </xf>
    <xf numFmtId="2" fontId="57" fillId="0" borderId="10" xfId="0" applyNumberFormat="1" applyFont="1" applyBorder="1" applyAlignment="1">
      <alignment horizontal="center"/>
    </xf>
    <xf numFmtId="2" fontId="57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3" fontId="57" fillId="0" borderId="11" xfId="0" applyNumberFormat="1" applyFont="1" applyFill="1" applyBorder="1" applyAlignment="1">
      <alignment horizontal="center" vertical="center" wrapText="1"/>
    </xf>
    <xf numFmtId="3" fontId="57" fillId="0" borderId="16" xfId="0" applyNumberFormat="1" applyFont="1" applyFill="1" applyBorder="1" applyAlignment="1">
      <alignment horizontal="center" vertical="center" wrapText="1"/>
    </xf>
    <xf numFmtId="3" fontId="57" fillId="33" borderId="11" xfId="53" applyNumberFormat="1" applyFont="1" applyFill="1" applyBorder="1" applyAlignment="1">
      <alignment horizontal="left" vertical="center" wrapText="1"/>
      <protection/>
    </xf>
    <xf numFmtId="0" fontId="57" fillId="33" borderId="16" xfId="0" applyFont="1" applyFill="1" applyBorder="1" applyAlignment="1">
      <alignment vertical="center" wrapText="1"/>
    </xf>
    <xf numFmtId="172" fontId="57" fillId="0" borderId="10" xfId="53" applyNumberFormat="1" applyFont="1" applyFill="1" applyBorder="1" applyAlignment="1">
      <alignment horizontal="center" vertical="center" wrapText="1"/>
      <protection/>
    </xf>
    <xf numFmtId="0" fontId="57" fillId="0" borderId="10" xfId="53" applyFont="1" applyBorder="1" applyAlignment="1">
      <alignment vertical="center"/>
      <protection/>
    </xf>
    <xf numFmtId="3" fontId="57" fillId="2" borderId="10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3" fontId="57" fillId="0" borderId="11" xfId="0" applyNumberFormat="1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/>
    </xf>
    <xf numFmtId="0" fontId="57" fillId="33" borderId="20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 wrapText="1"/>
    </xf>
    <xf numFmtId="3" fontId="57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57" fillId="0" borderId="11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3" fontId="55" fillId="0" borderId="11" xfId="0" applyNumberFormat="1" applyFont="1" applyFill="1" applyBorder="1" applyAlignment="1">
      <alignment horizontal="center" vertical="center" wrapText="1"/>
    </xf>
    <xf numFmtId="3" fontId="55" fillId="0" borderId="16" xfId="0" applyNumberFormat="1" applyFont="1" applyFill="1" applyBorder="1" applyAlignment="1">
      <alignment horizontal="center" vertical="center" wrapText="1"/>
    </xf>
    <xf numFmtId="3" fontId="55" fillId="33" borderId="11" xfId="53" applyNumberFormat="1" applyFont="1" applyFill="1" applyBorder="1" applyAlignment="1">
      <alignment horizontal="left" vertical="center" wrapText="1"/>
      <protection/>
    </xf>
    <xf numFmtId="0" fontId="55" fillId="33" borderId="16" xfId="0" applyFont="1" applyFill="1" applyBorder="1" applyAlignment="1">
      <alignment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3" fontId="55" fillId="0" borderId="11" xfId="0" applyNumberFormat="1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/>
    </xf>
    <xf numFmtId="0" fontId="55" fillId="33" borderId="20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172" fontId="55" fillId="0" borderId="10" xfId="53" applyNumberFormat="1" applyFont="1" applyFill="1" applyBorder="1" applyAlignment="1">
      <alignment horizontal="center" vertical="center" wrapText="1"/>
      <protection/>
    </xf>
    <xf numFmtId="0" fontId="55" fillId="0" borderId="10" xfId="53" applyFont="1" applyBorder="1" applyAlignment="1">
      <alignment vertical="center"/>
      <protection/>
    </xf>
    <xf numFmtId="3" fontId="55" fillId="2" borderId="10" xfId="0" applyNumberFormat="1" applyFont="1" applyFill="1" applyBorder="1" applyAlignment="1">
      <alignment horizontal="center" vertical="center" wrapText="1"/>
    </xf>
    <xf numFmtId="3" fontId="55" fillId="0" borderId="10" xfId="0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2"/>
  <sheetViews>
    <sheetView zoomScale="55" zoomScaleNormal="55" zoomScalePageLayoutView="0" workbookViewId="0" topLeftCell="A1">
      <selection activeCell="T11" sqref="T11"/>
    </sheetView>
  </sheetViews>
  <sheetFormatPr defaultColWidth="9.140625" defaultRowHeight="15"/>
  <cols>
    <col min="1" max="1" width="4.7109375" style="0" customWidth="1"/>
    <col min="2" max="2" width="40.421875" style="0" customWidth="1"/>
    <col min="5" max="5" width="10.28125" style="0" customWidth="1"/>
    <col min="6" max="6" width="11.140625" style="0" customWidth="1"/>
    <col min="7" max="7" width="10.421875" style="0" customWidth="1"/>
    <col min="8" max="8" width="11.28125" style="0" customWidth="1"/>
    <col min="21" max="21" width="26.140625" style="0" customWidth="1"/>
  </cols>
  <sheetData>
    <row r="1" spans="1:26" ht="15">
      <c r="A1" s="89" t="s">
        <v>21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3"/>
      <c r="X1" s="3"/>
      <c r="Y1" s="3"/>
      <c r="Z1" s="3"/>
    </row>
    <row r="2" spans="1:26" ht="22.5">
      <c r="A2" s="90" t="s">
        <v>28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5"/>
      <c r="X2" s="5"/>
      <c r="Y2" s="5"/>
      <c r="Z2" s="5"/>
    </row>
    <row r="3" spans="1:26" ht="22.5">
      <c r="A3" s="71" t="s">
        <v>161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5"/>
      <c r="X3" s="5"/>
      <c r="Y3" s="5"/>
      <c r="Z3" s="5"/>
    </row>
    <row r="4" spans="1:26" ht="22.5">
      <c r="A4" s="91" t="s">
        <v>89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5"/>
      <c r="X4" s="5"/>
      <c r="Y4" s="5"/>
      <c r="Z4" s="5"/>
    </row>
    <row r="5" spans="1:26" ht="14.25">
      <c r="A5" s="92" t="s">
        <v>0</v>
      </c>
      <c r="B5" s="81" t="s">
        <v>90</v>
      </c>
      <c r="C5" s="81" t="s">
        <v>9</v>
      </c>
      <c r="D5" s="81" t="s">
        <v>4</v>
      </c>
      <c r="E5" s="81" t="s">
        <v>12</v>
      </c>
      <c r="F5" s="81" t="s">
        <v>162</v>
      </c>
      <c r="G5" s="81" t="s">
        <v>163</v>
      </c>
      <c r="H5" s="83" t="s">
        <v>30</v>
      </c>
      <c r="I5" s="85" t="s">
        <v>13</v>
      </c>
      <c r="J5" s="86"/>
      <c r="K5" s="86"/>
      <c r="L5" s="87"/>
      <c r="M5" s="81" t="s">
        <v>10</v>
      </c>
      <c r="N5" s="81" t="s">
        <v>11</v>
      </c>
      <c r="O5" s="88" t="s">
        <v>16</v>
      </c>
      <c r="P5" s="88"/>
      <c r="Q5" s="88"/>
      <c r="R5" s="73" t="s">
        <v>164</v>
      </c>
      <c r="S5" s="73" t="s">
        <v>18</v>
      </c>
      <c r="T5" s="75" t="s">
        <v>14</v>
      </c>
      <c r="U5" s="77" t="s">
        <v>15</v>
      </c>
      <c r="V5" s="79" t="s">
        <v>26</v>
      </c>
      <c r="W5" s="80" t="s">
        <v>27</v>
      </c>
      <c r="X5" s="80"/>
      <c r="Y5" s="80"/>
      <c r="Z5" s="80"/>
    </row>
    <row r="6" spans="1:26" ht="67.5">
      <c r="A6" s="84"/>
      <c r="B6" s="82"/>
      <c r="C6" s="82"/>
      <c r="D6" s="82"/>
      <c r="E6" s="82"/>
      <c r="F6" s="82"/>
      <c r="G6" s="82"/>
      <c r="H6" s="84"/>
      <c r="I6" s="14" t="s">
        <v>5</v>
      </c>
      <c r="J6" s="14" t="s">
        <v>6</v>
      </c>
      <c r="K6" s="14" t="s">
        <v>7</v>
      </c>
      <c r="L6" s="14" t="s">
        <v>8</v>
      </c>
      <c r="M6" s="82"/>
      <c r="N6" s="82"/>
      <c r="O6" s="15" t="s">
        <v>2</v>
      </c>
      <c r="P6" s="15" t="s">
        <v>1</v>
      </c>
      <c r="Q6" s="15" t="s">
        <v>3</v>
      </c>
      <c r="R6" s="74"/>
      <c r="S6" s="74"/>
      <c r="T6" s="76"/>
      <c r="U6" s="78"/>
      <c r="V6" s="79"/>
      <c r="W6" s="14" t="s">
        <v>5</v>
      </c>
      <c r="X6" s="14" t="s">
        <v>6</v>
      </c>
      <c r="Y6" s="14" t="s">
        <v>7</v>
      </c>
      <c r="Z6" s="14" t="s">
        <v>8</v>
      </c>
    </row>
    <row r="7" spans="1:26" ht="14.25">
      <c r="A7" s="16">
        <v>1</v>
      </c>
      <c r="B7" s="17" t="s">
        <v>31</v>
      </c>
      <c r="C7" s="18"/>
      <c r="D7" s="19"/>
      <c r="E7" s="20" t="e">
        <f>D7/C7*100</f>
        <v>#DIV/0!</v>
      </c>
      <c r="F7" s="14"/>
      <c r="G7" s="20">
        <f>H7</f>
        <v>0</v>
      </c>
      <c r="H7" s="16"/>
      <c r="I7" s="19"/>
      <c r="J7" s="19"/>
      <c r="K7" s="19"/>
      <c r="L7" s="19"/>
      <c r="M7" s="21">
        <f>100-I7</f>
        <v>100</v>
      </c>
      <c r="N7" s="21">
        <f>K7+L7</f>
        <v>0</v>
      </c>
      <c r="O7" s="22"/>
      <c r="P7" s="23"/>
      <c r="Q7" s="23"/>
      <c r="R7" s="24"/>
      <c r="S7" s="24"/>
      <c r="T7" s="21"/>
      <c r="U7" s="26"/>
      <c r="V7" s="27"/>
      <c r="W7" s="28">
        <f>I7/100*D7</f>
        <v>0</v>
      </c>
      <c r="X7" s="28">
        <f>J7/100*D7</f>
        <v>0</v>
      </c>
      <c r="Y7" s="28">
        <f>K7/100*D7</f>
        <v>0</v>
      </c>
      <c r="Z7" s="28">
        <f>L7/100*D7</f>
        <v>0</v>
      </c>
    </row>
    <row r="8" spans="1:26" ht="14.25">
      <c r="A8" s="16">
        <v>2</v>
      </c>
      <c r="B8" s="17" t="s">
        <v>32</v>
      </c>
      <c r="C8" s="16"/>
      <c r="D8" s="19"/>
      <c r="E8" s="20" t="e">
        <f>D8/C8*100</f>
        <v>#DIV/0!</v>
      </c>
      <c r="F8" s="16"/>
      <c r="G8" s="20" t="e">
        <f>H8=(W8*2+X8*3+Y8*4+Z8*5)/D8</f>
        <v>#DIV/0!</v>
      </c>
      <c r="H8" s="29"/>
      <c r="I8" s="19"/>
      <c r="J8" s="19"/>
      <c r="K8" s="19"/>
      <c r="L8" s="19"/>
      <c r="M8" s="21">
        <f>100-I8</f>
        <v>100</v>
      </c>
      <c r="N8" s="21">
        <f>K8+L8</f>
        <v>0</v>
      </c>
      <c r="O8" s="30"/>
      <c r="P8" s="16"/>
      <c r="Q8" s="16"/>
      <c r="R8" s="22"/>
      <c r="S8" s="22"/>
      <c r="T8" s="22"/>
      <c r="U8" s="26"/>
      <c r="V8" s="27"/>
      <c r="W8" s="28">
        <f>I8/100*D8</f>
        <v>0</v>
      </c>
      <c r="X8" s="28">
        <f>J8/100*D8</f>
        <v>0</v>
      </c>
      <c r="Y8" s="28">
        <f>K8/100*D8</f>
        <v>0</v>
      </c>
      <c r="Z8" s="28">
        <f>L8/100*D8</f>
        <v>0</v>
      </c>
    </row>
    <row r="9" spans="1:26" ht="14.25">
      <c r="A9" s="16">
        <v>3</v>
      </c>
      <c r="B9" s="32" t="s">
        <v>33</v>
      </c>
      <c r="C9" s="33">
        <v>1108</v>
      </c>
      <c r="D9" s="44">
        <v>976</v>
      </c>
      <c r="E9" s="45">
        <v>88</v>
      </c>
      <c r="F9" s="16" t="s">
        <v>165</v>
      </c>
      <c r="G9" s="20">
        <f>(W9*2+X9*3+Y9*4+Z9*5)/D9</f>
        <v>3.9353999999999996</v>
      </c>
      <c r="H9" s="29"/>
      <c r="I9" s="44">
        <v>0.31</v>
      </c>
      <c r="J9" s="44">
        <v>31.35</v>
      </c>
      <c r="K9" s="44">
        <v>42.83</v>
      </c>
      <c r="L9" s="44">
        <v>25.51</v>
      </c>
      <c r="M9" s="21">
        <f>100-I9</f>
        <v>99.69</v>
      </c>
      <c r="N9" s="21">
        <f>K9+L9</f>
        <v>68.34</v>
      </c>
      <c r="O9" s="44">
        <v>10.96</v>
      </c>
      <c r="P9" s="44">
        <v>83.4</v>
      </c>
      <c r="Q9" s="44">
        <v>5.64</v>
      </c>
      <c r="R9" s="22">
        <v>32</v>
      </c>
      <c r="S9" s="22"/>
      <c r="T9" s="31">
        <v>6</v>
      </c>
      <c r="U9" s="17" t="s">
        <v>77</v>
      </c>
      <c r="V9" s="27"/>
      <c r="W9" s="28">
        <f>I9/100*D9</f>
        <v>3.0256</v>
      </c>
      <c r="X9" s="28">
        <f>J9/100*D9</f>
        <v>305.976</v>
      </c>
      <c r="Y9" s="28">
        <f>K9/100*D9</f>
        <v>418.02079999999995</v>
      </c>
      <c r="Z9" s="28">
        <f>L9/100*D9</f>
        <v>248.9776</v>
      </c>
    </row>
    <row r="10" spans="1:26" ht="14.25">
      <c r="A10" s="16">
        <v>4</v>
      </c>
      <c r="B10" s="35" t="s">
        <v>34</v>
      </c>
      <c r="C10" s="46">
        <v>182</v>
      </c>
      <c r="D10" s="44">
        <v>161</v>
      </c>
      <c r="E10" s="45">
        <v>88</v>
      </c>
      <c r="F10" s="16" t="s">
        <v>165</v>
      </c>
      <c r="G10" s="20">
        <f aca="true" t="shared" si="0" ref="G10:G41">(W10*2+X10*3+Y10*4+Z10*5)/D10</f>
        <v>4.1797</v>
      </c>
      <c r="H10" s="29"/>
      <c r="I10" s="44">
        <v>0</v>
      </c>
      <c r="J10" s="44">
        <v>22.98</v>
      </c>
      <c r="K10" s="44">
        <v>36.02</v>
      </c>
      <c r="L10" s="44">
        <v>40.99</v>
      </c>
      <c r="M10" s="21">
        <f aca="true" t="shared" si="1" ref="M10:M41">100-I10</f>
        <v>100</v>
      </c>
      <c r="N10" s="21">
        <f aca="true" t="shared" si="2" ref="N10:N41">K10+L10</f>
        <v>77.01</v>
      </c>
      <c r="O10" s="44">
        <v>6.83</v>
      </c>
      <c r="P10" s="44">
        <v>86.34</v>
      </c>
      <c r="Q10" s="44">
        <v>6.83</v>
      </c>
      <c r="R10" s="22">
        <v>1</v>
      </c>
      <c r="S10" s="22"/>
      <c r="T10" s="31" t="s">
        <v>165</v>
      </c>
      <c r="U10" s="13"/>
      <c r="V10" s="27"/>
      <c r="W10" s="28">
        <f>I10/100*D10</f>
        <v>0</v>
      </c>
      <c r="X10" s="28">
        <f>J10/100*D10</f>
        <v>36.9978</v>
      </c>
      <c r="Y10" s="28">
        <f>K10/100*D10</f>
        <v>57.992200000000004</v>
      </c>
      <c r="Z10" s="28">
        <f>L10/100*D10</f>
        <v>65.99390000000001</v>
      </c>
    </row>
    <row r="11" spans="1:26" ht="14.25">
      <c r="A11" s="16">
        <v>5</v>
      </c>
      <c r="B11" s="35" t="s">
        <v>35</v>
      </c>
      <c r="C11" s="46">
        <v>89</v>
      </c>
      <c r="D11" s="44">
        <v>86</v>
      </c>
      <c r="E11" s="45">
        <v>96</v>
      </c>
      <c r="F11" s="16" t="s">
        <v>165</v>
      </c>
      <c r="G11" s="20">
        <f t="shared" si="0"/>
        <v>3.6279</v>
      </c>
      <c r="H11" s="29"/>
      <c r="I11" s="44">
        <v>0</v>
      </c>
      <c r="J11" s="44">
        <v>46.51</v>
      </c>
      <c r="K11" s="44">
        <v>44.19</v>
      </c>
      <c r="L11" s="44">
        <v>9.3</v>
      </c>
      <c r="M11" s="21">
        <f t="shared" si="1"/>
        <v>100</v>
      </c>
      <c r="N11" s="21">
        <f t="shared" si="2"/>
        <v>53.489999999999995</v>
      </c>
      <c r="O11" s="44">
        <v>6.83</v>
      </c>
      <c r="P11" s="44">
        <v>86.34</v>
      </c>
      <c r="Q11" s="44">
        <v>6.83</v>
      </c>
      <c r="R11" s="22">
        <v>1</v>
      </c>
      <c r="S11" s="22"/>
      <c r="T11" s="31" t="s">
        <v>66</v>
      </c>
      <c r="U11" s="13" t="s">
        <v>75</v>
      </c>
      <c r="V11" s="27"/>
      <c r="W11" s="28">
        <f>I11/100*D11</f>
        <v>0</v>
      </c>
      <c r="X11" s="28">
        <f>J11/100*D11</f>
        <v>39.998599999999996</v>
      </c>
      <c r="Y11" s="28">
        <f>K11/100*D11</f>
        <v>38.0034</v>
      </c>
      <c r="Z11" s="28">
        <f>L11/100*D11</f>
        <v>7.998000000000001</v>
      </c>
    </row>
    <row r="12" spans="1:26" ht="14.25">
      <c r="A12" s="16">
        <v>6</v>
      </c>
      <c r="B12" s="35" t="s">
        <v>36</v>
      </c>
      <c r="C12" s="46">
        <v>13</v>
      </c>
      <c r="D12" s="44">
        <v>12</v>
      </c>
      <c r="E12" s="45">
        <v>92</v>
      </c>
      <c r="F12" s="16" t="s">
        <v>165</v>
      </c>
      <c r="G12" s="20">
        <f t="shared" si="0"/>
        <v>4.5833</v>
      </c>
      <c r="H12" s="19"/>
      <c r="I12" s="44">
        <v>0</v>
      </c>
      <c r="J12" s="44">
        <v>0</v>
      </c>
      <c r="K12" s="44">
        <v>41.67</v>
      </c>
      <c r="L12" s="44">
        <v>58.33</v>
      </c>
      <c r="M12" s="21">
        <f t="shared" si="1"/>
        <v>100</v>
      </c>
      <c r="N12" s="21">
        <f t="shared" si="2"/>
        <v>100</v>
      </c>
      <c r="O12" s="44">
        <v>0</v>
      </c>
      <c r="P12" s="44">
        <v>100</v>
      </c>
      <c r="Q12" s="44">
        <v>0</v>
      </c>
      <c r="R12" s="22">
        <v>1</v>
      </c>
      <c r="S12" s="19"/>
      <c r="T12" s="53" t="s">
        <v>67</v>
      </c>
      <c r="U12" s="17" t="s">
        <v>76</v>
      </c>
      <c r="V12" s="17"/>
      <c r="W12" s="28">
        <f aca="true" t="shared" si="3" ref="W12:W41">I12/100*D12</f>
        <v>0</v>
      </c>
      <c r="X12" s="28">
        <f aca="true" t="shared" si="4" ref="X12:X41">J12/100*D12</f>
        <v>0</v>
      </c>
      <c r="Y12" s="28">
        <f aca="true" t="shared" si="5" ref="Y12:Y41">K12/100*D12</f>
        <v>5.0004</v>
      </c>
      <c r="Z12" s="28">
        <f aca="true" t="shared" si="6" ref="Z12:Z41">L12/100*D12</f>
        <v>6.999599999999999</v>
      </c>
    </row>
    <row r="13" spans="1:26" ht="14.25">
      <c r="A13" s="16">
        <v>7</v>
      </c>
      <c r="B13" s="35" t="s">
        <v>37</v>
      </c>
      <c r="C13" s="46">
        <v>11</v>
      </c>
      <c r="D13" s="44">
        <v>9</v>
      </c>
      <c r="E13" s="45">
        <v>82</v>
      </c>
      <c r="F13" s="16" t="s">
        <v>165</v>
      </c>
      <c r="G13" s="20">
        <f t="shared" si="0"/>
        <v>4.2222</v>
      </c>
      <c r="H13" s="19"/>
      <c r="I13" s="44">
        <v>0</v>
      </c>
      <c r="J13" s="44">
        <v>0</v>
      </c>
      <c r="K13" s="44">
        <v>77.78</v>
      </c>
      <c r="L13" s="44">
        <v>22.22</v>
      </c>
      <c r="M13" s="21">
        <f t="shared" si="1"/>
        <v>100</v>
      </c>
      <c r="N13" s="21">
        <f t="shared" si="2"/>
        <v>100</v>
      </c>
      <c r="O13" s="44">
        <v>11.11</v>
      </c>
      <c r="P13" s="44">
        <v>88.89</v>
      </c>
      <c r="Q13" s="44">
        <v>0</v>
      </c>
      <c r="R13" s="22">
        <v>1</v>
      </c>
      <c r="S13" s="19"/>
      <c r="T13" s="53">
        <v>6</v>
      </c>
      <c r="U13" s="17" t="s">
        <v>77</v>
      </c>
      <c r="V13" s="17"/>
      <c r="W13" s="28">
        <f t="shared" si="3"/>
        <v>0</v>
      </c>
      <c r="X13" s="28">
        <f t="shared" si="4"/>
        <v>0</v>
      </c>
      <c r="Y13" s="28">
        <f t="shared" si="5"/>
        <v>7.0002</v>
      </c>
      <c r="Z13" s="28">
        <f t="shared" si="6"/>
        <v>1.9997999999999998</v>
      </c>
    </row>
    <row r="14" spans="1:26" ht="14.25">
      <c r="A14" s="16">
        <v>8</v>
      </c>
      <c r="B14" s="35" t="s">
        <v>38</v>
      </c>
      <c r="C14" s="46">
        <v>127</v>
      </c>
      <c r="D14" s="44">
        <v>120</v>
      </c>
      <c r="E14" s="45">
        <v>94.48</v>
      </c>
      <c r="F14" s="16" t="s">
        <v>165</v>
      </c>
      <c r="G14" s="20">
        <f t="shared" si="0"/>
        <v>3.6166</v>
      </c>
      <c r="H14" s="19"/>
      <c r="I14" s="44">
        <v>2.5</v>
      </c>
      <c r="J14" s="44">
        <v>46.67</v>
      </c>
      <c r="K14" s="44">
        <v>37.5</v>
      </c>
      <c r="L14" s="44">
        <v>13.33</v>
      </c>
      <c r="M14" s="21">
        <f t="shared" si="1"/>
        <v>97.5</v>
      </c>
      <c r="N14" s="21">
        <f t="shared" si="2"/>
        <v>50.83</v>
      </c>
      <c r="O14" s="44">
        <v>32.5</v>
      </c>
      <c r="P14" s="44">
        <v>55.83</v>
      </c>
      <c r="Q14" s="44">
        <v>11.67</v>
      </c>
      <c r="R14" s="22">
        <v>1</v>
      </c>
      <c r="S14" s="19"/>
      <c r="T14" s="53">
        <v>6</v>
      </c>
      <c r="U14" s="17" t="s">
        <v>77</v>
      </c>
      <c r="V14" s="17"/>
      <c r="W14" s="28">
        <f t="shared" si="3"/>
        <v>3</v>
      </c>
      <c r="X14" s="28">
        <f t="shared" si="4"/>
        <v>56.004</v>
      </c>
      <c r="Y14" s="28">
        <f t="shared" si="5"/>
        <v>45</v>
      </c>
      <c r="Z14" s="28">
        <f t="shared" si="6"/>
        <v>15.996</v>
      </c>
    </row>
    <row r="15" spans="1:26" ht="14.25">
      <c r="A15" s="16">
        <v>9</v>
      </c>
      <c r="B15" s="35" t="s">
        <v>39</v>
      </c>
      <c r="C15" s="46">
        <v>10</v>
      </c>
      <c r="D15" s="44">
        <v>10</v>
      </c>
      <c r="E15" s="45">
        <v>100</v>
      </c>
      <c r="F15" s="16" t="s">
        <v>165</v>
      </c>
      <c r="G15" s="20">
        <f t="shared" si="0"/>
        <v>4</v>
      </c>
      <c r="H15" s="19"/>
      <c r="I15" s="44">
        <v>0</v>
      </c>
      <c r="J15" s="44">
        <v>20</v>
      </c>
      <c r="K15" s="44">
        <v>60</v>
      </c>
      <c r="L15" s="44">
        <v>20</v>
      </c>
      <c r="M15" s="21">
        <f t="shared" si="1"/>
        <v>100</v>
      </c>
      <c r="N15" s="21">
        <f t="shared" si="2"/>
        <v>80</v>
      </c>
      <c r="O15" s="44">
        <v>0</v>
      </c>
      <c r="P15" s="44">
        <v>100</v>
      </c>
      <c r="Q15" s="44">
        <v>0</v>
      </c>
      <c r="R15" s="22">
        <v>1</v>
      </c>
      <c r="S15" s="19"/>
      <c r="T15" s="31" t="s">
        <v>66</v>
      </c>
      <c r="U15" s="17" t="s">
        <v>75</v>
      </c>
      <c r="V15" s="17"/>
      <c r="W15" s="28">
        <f t="shared" si="3"/>
        <v>0</v>
      </c>
      <c r="X15" s="28">
        <f t="shared" si="4"/>
        <v>2</v>
      </c>
      <c r="Y15" s="28">
        <f t="shared" si="5"/>
        <v>6</v>
      </c>
      <c r="Z15" s="28">
        <f t="shared" si="6"/>
        <v>2</v>
      </c>
    </row>
    <row r="16" spans="1:26" ht="14.25">
      <c r="A16" s="16">
        <v>10</v>
      </c>
      <c r="B16" s="35" t="s">
        <v>40</v>
      </c>
      <c r="C16" s="46">
        <v>27</v>
      </c>
      <c r="D16" s="44">
        <v>27</v>
      </c>
      <c r="E16" s="45">
        <v>100</v>
      </c>
      <c r="F16" s="16" t="s">
        <v>165</v>
      </c>
      <c r="G16" s="20">
        <f t="shared" si="0"/>
        <v>3.3333</v>
      </c>
      <c r="H16" s="19"/>
      <c r="I16" s="44">
        <v>0</v>
      </c>
      <c r="J16" s="44">
        <v>66.67</v>
      </c>
      <c r="K16" s="44">
        <v>33.33</v>
      </c>
      <c r="L16" s="44">
        <v>0</v>
      </c>
      <c r="M16" s="21">
        <f t="shared" si="1"/>
        <v>100</v>
      </c>
      <c r="N16" s="21">
        <f t="shared" si="2"/>
        <v>33.33</v>
      </c>
      <c r="O16" s="44">
        <v>0</v>
      </c>
      <c r="P16" s="44">
        <v>100</v>
      </c>
      <c r="Q16" s="44">
        <v>0</v>
      </c>
      <c r="R16" s="22">
        <v>1</v>
      </c>
      <c r="S16" s="19"/>
      <c r="T16" s="53">
        <v>6</v>
      </c>
      <c r="U16" s="17" t="s">
        <v>77</v>
      </c>
      <c r="V16" s="17"/>
      <c r="W16" s="28">
        <f t="shared" si="3"/>
        <v>0</v>
      </c>
      <c r="X16" s="28">
        <f t="shared" si="4"/>
        <v>18.0009</v>
      </c>
      <c r="Y16" s="28">
        <f t="shared" si="5"/>
        <v>8.9991</v>
      </c>
      <c r="Z16" s="28">
        <f t="shared" si="6"/>
        <v>0</v>
      </c>
    </row>
    <row r="17" spans="1:26" ht="14.25">
      <c r="A17" s="16">
        <v>11</v>
      </c>
      <c r="B17" s="35" t="s">
        <v>41</v>
      </c>
      <c r="C17" s="46">
        <v>61</v>
      </c>
      <c r="D17" s="44">
        <v>59</v>
      </c>
      <c r="E17" s="45">
        <v>96.72</v>
      </c>
      <c r="F17" s="16" t="s">
        <v>165</v>
      </c>
      <c r="G17" s="20">
        <f t="shared" si="0"/>
        <v>4.0335</v>
      </c>
      <c r="H17" s="19"/>
      <c r="I17" s="44">
        <v>0</v>
      </c>
      <c r="J17" s="44">
        <v>25.42</v>
      </c>
      <c r="K17" s="44">
        <v>45.76</v>
      </c>
      <c r="L17" s="44">
        <v>28.81</v>
      </c>
      <c r="M17" s="21">
        <f t="shared" si="1"/>
        <v>100</v>
      </c>
      <c r="N17" s="21">
        <f t="shared" si="2"/>
        <v>74.57</v>
      </c>
      <c r="O17" s="44">
        <v>40.68</v>
      </c>
      <c r="P17" s="44">
        <v>52.54</v>
      </c>
      <c r="Q17" s="44">
        <v>6.78</v>
      </c>
      <c r="R17" s="22">
        <v>1</v>
      </c>
      <c r="S17" s="19"/>
      <c r="T17" s="53" t="s">
        <v>68</v>
      </c>
      <c r="U17" s="17" t="s">
        <v>83</v>
      </c>
      <c r="V17" s="17"/>
      <c r="W17" s="28">
        <f t="shared" si="3"/>
        <v>0</v>
      </c>
      <c r="X17" s="28">
        <f t="shared" si="4"/>
        <v>14.997800000000002</v>
      </c>
      <c r="Y17" s="28">
        <f t="shared" si="5"/>
        <v>26.9984</v>
      </c>
      <c r="Z17" s="28">
        <f t="shared" si="6"/>
        <v>16.997899999999998</v>
      </c>
    </row>
    <row r="18" spans="1:26" ht="14.25">
      <c r="A18" s="16">
        <v>12</v>
      </c>
      <c r="B18" s="35" t="s">
        <v>42</v>
      </c>
      <c r="C18" s="46">
        <v>15</v>
      </c>
      <c r="D18" s="44">
        <v>7</v>
      </c>
      <c r="E18" s="45">
        <v>46.66</v>
      </c>
      <c r="F18" s="16" t="s">
        <v>165</v>
      </c>
      <c r="G18" s="20">
        <f t="shared" si="0"/>
        <v>4.286099999999999</v>
      </c>
      <c r="H18" s="19"/>
      <c r="I18" s="44">
        <v>0</v>
      </c>
      <c r="J18" s="44">
        <v>14.29</v>
      </c>
      <c r="K18" s="44">
        <v>42.86</v>
      </c>
      <c r="L18" s="44">
        <v>42.86</v>
      </c>
      <c r="M18" s="21">
        <f t="shared" si="1"/>
        <v>100</v>
      </c>
      <c r="N18" s="21">
        <f t="shared" si="2"/>
        <v>85.72</v>
      </c>
      <c r="O18" s="44">
        <v>14.29</v>
      </c>
      <c r="P18" s="44">
        <v>85.71</v>
      </c>
      <c r="Q18" s="44">
        <v>0</v>
      </c>
      <c r="R18" s="22">
        <v>1</v>
      </c>
      <c r="S18" s="19"/>
      <c r="T18" s="53" t="s">
        <v>69</v>
      </c>
      <c r="U18" s="17" t="s">
        <v>79</v>
      </c>
      <c r="V18" s="17"/>
      <c r="W18" s="28">
        <f t="shared" si="3"/>
        <v>0</v>
      </c>
      <c r="X18" s="28">
        <f t="shared" si="4"/>
        <v>1.0003</v>
      </c>
      <c r="Y18" s="28">
        <f t="shared" si="5"/>
        <v>3.0002</v>
      </c>
      <c r="Z18" s="28">
        <f t="shared" si="6"/>
        <v>3.0002</v>
      </c>
    </row>
    <row r="19" spans="1:26" ht="14.25">
      <c r="A19" s="16">
        <v>13</v>
      </c>
      <c r="B19" s="35" t="s">
        <v>43</v>
      </c>
      <c r="C19" s="46">
        <v>74</v>
      </c>
      <c r="D19" s="44">
        <v>49</v>
      </c>
      <c r="E19" s="45">
        <v>66.21</v>
      </c>
      <c r="F19" s="16" t="s">
        <v>165</v>
      </c>
      <c r="G19" s="20">
        <f t="shared" si="0"/>
        <v>3.9184</v>
      </c>
      <c r="H19" s="19"/>
      <c r="I19" s="44">
        <v>0</v>
      </c>
      <c r="J19" s="44">
        <v>32.65</v>
      </c>
      <c r="K19" s="44">
        <v>42.86</v>
      </c>
      <c r="L19" s="44">
        <v>24.49</v>
      </c>
      <c r="M19" s="21">
        <f t="shared" si="1"/>
        <v>100</v>
      </c>
      <c r="N19" s="21">
        <f t="shared" si="2"/>
        <v>67.35</v>
      </c>
      <c r="O19" s="44">
        <v>2.04</v>
      </c>
      <c r="P19" s="44">
        <v>91.84</v>
      </c>
      <c r="Q19" s="44">
        <v>6.12</v>
      </c>
      <c r="R19" s="22">
        <v>1</v>
      </c>
      <c r="S19" s="19"/>
      <c r="T19" s="53" t="s">
        <v>165</v>
      </c>
      <c r="U19" s="17"/>
      <c r="V19" s="17"/>
      <c r="W19" s="28">
        <f t="shared" si="3"/>
        <v>0</v>
      </c>
      <c r="X19" s="28">
        <f t="shared" si="4"/>
        <v>15.9985</v>
      </c>
      <c r="Y19" s="28">
        <f t="shared" si="5"/>
        <v>21.0014</v>
      </c>
      <c r="Z19" s="28">
        <f t="shared" si="6"/>
        <v>12.0001</v>
      </c>
    </row>
    <row r="20" spans="1:26" ht="14.25">
      <c r="A20" s="16">
        <v>14</v>
      </c>
      <c r="B20" s="35" t="s">
        <v>44</v>
      </c>
      <c r="C20" s="46">
        <v>91</v>
      </c>
      <c r="D20" s="44">
        <v>81</v>
      </c>
      <c r="E20" s="45">
        <v>89.01</v>
      </c>
      <c r="F20" s="16" t="s">
        <v>165</v>
      </c>
      <c r="G20" s="20">
        <f t="shared" si="0"/>
        <v>3.6296</v>
      </c>
      <c r="H20" s="19"/>
      <c r="I20" s="44">
        <v>0</v>
      </c>
      <c r="J20" s="44">
        <v>45.68</v>
      </c>
      <c r="K20" s="44">
        <v>45.68</v>
      </c>
      <c r="L20" s="44">
        <v>8.64</v>
      </c>
      <c r="M20" s="21">
        <f t="shared" si="1"/>
        <v>100</v>
      </c>
      <c r="N20" s="21">
        <f t="shared" si="2"/>
        <v>54.32</v>
      </c>
      <c r="O20" s="44">
        <v>3.7</v>
      </c>
      <c r="P20" s="44">
        <v>93.83</v>
      </c>
      <c r="Q20" s="44">
        <v>2.47</v>
      </c>
      <c r="R20" s="22">
        <v>1</v>
      </c>
      <c r="S20" s="19"/>
      <c r="T20" s="53">
        <v>4</v>
      </c>
      <c r="U20" s="17" t="s">
        <v>80</v>
      </c>
      <c r="V20" s="17"/>
      <c r="W20" s="28">
        <f t="shared" si="3"/>
        <v>0</v>
      </c>
      <c r="X20" s="28">
        <f t="shared" si="4"/>
        <v>37.0008</v>
      </c>
      <c r="Y20" s="28">
        <f t="shared" si="5"/>
        <v>37.0008</v>
      </c>
      <c r="Z20" s="28">
        <f t="shared" si="6"/>
        <v>6.9984</v>
      </c>
    </row>
    <row r="21" spans="1:26" ht="14.25">
      <c r="A21" s="16">
        <v>15</v>
      </c>
      <c r="B21" s="35" t="s">
        <v>45</v>
      </c>
      <c r="C21" s="46">
        <v>70</v>
      </c>
      <c r="D21" s="44">
        <v>66</v>
      </c>
      <c r="E21" s="45">
        <v>94.28</v>
      </c>
      <c r="F21" s="16" t="s">
        <v>165</v>
      </c>
      <c r="G21" s="20">
        <f t="shared" si="0"/>
        <v>4.4545</v>
      </c>
      <c r="H21" s="19"/>
      <c r="I21" s="44">
        <v>0</v>
      </c>
      <c r="J21" s="44">
        <v>4.55</v>
      </c>
      <c r="K21" s="44">
        <v>45.45</v>
      </c>
      <c r="L21" s="44">
        <v>50</v>
      </c>
      <c r="M21" s="21">
        <f t="shared" si="1"/>
        <v>100</v>
      </c>
      <c r="N21" s="21">
        <f t="shared" si="2"/>
        <v>95.45</v>
      </c>
      <c r="O21" s="44">
        <v>4.55</v>
      </c>
      <c r="P21" s="44">
        <v>92.42</v>
      </c>
      <c r="Q21" s="44">
        <v>3.03</v>
      </c>
      <c r="R21" s="22">
        <v>1</v>
      </c>
      <c r="S21" s="19"/>
      <c r="T21" s="53" t="s">
        <v>70</v>
      </c>
      <c r="U21" s="17" t="s">
        <v>79</v>
      </c>
      <c r="V21" s="17"/>
      <c r="W21" s="28">
        <f t="shared" si="3"/>
        <v>0</v>
      </c>
      <c r="X21" s="28">
        <f t="shared" si="4"/>
        <v>3.003</v>
      </c>
      <c r="Y21" s="28">
        <f t="shared" si="5"/>
        <v>29.997</v>
      </c>
      <c r="Z21" s="28">
        <f t="shared" si="6"/>
        <v>33</v>
      </c>
    </row>
    <row r="22" spans="1:26" ht="14.25">
      <c r="A22" s="16">
        <v>16</v>
      </c>
      <c r="B22" s="35" t="s">
        <v>46</v>
      </c>
      <c r="C22" s="46">
        <v>67</v>
      </c>
      <c r="D22" s="44">
        <v>62</v>
      </c>
      <c r="E22" s="45">
        <v>92.53</v>
      </c>
      <c r="F22" s="16" t="s">
        <v>165</v>
      </c>
      <c r="G22" s="20">
        <f t="shared" si="0"/>
        <v>4.258</v>
      </c>
      <c r="H22" s="19"/>
      <c r="I22" s="44">
        <v>0</v>
      </c>
      <c r="J22" s="44">
        <v>9.68</v>
      </c>
      <c r="K22" s="44">
        <v>54.84</v>
      </c>
      <c r="L22" s="44">
        <v>35.48</v>
      </c>
      <c r="M22" s="21">
        <f t="shared" si="1"/>
        <v>100</v>
      </c>
      <c r="N22" s="21">
        <f t="shared" si="2"/>
        <v>90.32</v>
      </c>
      <c r="O22" s="44">
        <v>9.68</v>
      </c>
      <c r="P22" s="44">
        <v>85.48</v>
      </c>
      <c r="Q22" s="44">
        <v>4.84</v>
      </c>
      <c r="R22" s="22">
        <v>1</v>
      </c>
      <c r="S22" s="19"/>
      <c r="T22" s="53" t="s">
        <v>165</v>
      </c>
      <c r="U22" s="17"/>
      <c r="V22" s="17"/>
      <c r="W22" s="28">
        <f t="shared" si="3"/>
        <v>0</v>
      </c>
      <c r="X22" s="28">
        <f t="shared" si="4"/>
        <v>6.0016</v>
      </c>
      <c r="Y22" s="28">
        <f t="shared" si="5"/>
        <v>34.0008</v>
      </c>
      <c r="Z22" s="28">
        <f t="shared" si="6"/>
        <v>21.9976</v>
      </c>
    </row>
    <row r="23" spans="1:26" ht="14.25">
      <c r="A23" s="16">
        <v>17</v>
      </c>
      <c r="B23" s="35" t="s">
        <v>47</v>
      </c>
      <c r="C23" s="46">
        <v>84</v>
      </c>
      <c r="D23" s="44">
        <v>67</v>
      </c>
      <c r="E23" s="45">
        <v>79.76</v>
      </c>
      <c r="F23" s="16" t="s">
        <v>165</v>
      </c>
      <c r="G23" s="20">
        <f t="shared" si="0"/>
        <v>3.9254000000000002</v>
      </c>
      <c r="H23" s="19"/>
      <c r="I23" s="44">
        <v>0</v>
      </c>
      <c r="J23" s="44">
        <v>29.85</v>
      </c>
      <c r="K23" s="44">
        <v>47.76</v>
      </c>
      <c r="L23" s="44">
        <v>22.39</v>
      </c>
      <c r="M23" s="21">
        <f t="shared" si="1"/>
        <v>100</v>
      </c>
      <c r="N23" s="21">
        <f t="shared" si="2"/>
        <v>70.15</v>
      </c>
      <c r="O23" s="44">
        <v>2.99</v>
      </c>
      <c r="P23" s="44">
        <v>91.04</v>
      </c>
      <c r="Q23" s="44">
        <v>5.97</v>
      </c>
      <c r="R23" s="22">
        <v>1</v>
      </c>
      <c r="S23" s="19"/>
      <c r="T23" s="53">
        <v>7</v>
      </c>
      <c r="U23" s="17" t="s">
        <v>78</v>
      </c>
      <c r="V23" s="17"/>
      <c r="W23" s="28">
        <f t="shared" si="3"/>
        <v>0</v>
      </c>
      <c r="X23" s="28">
        <f t="shared" si="4"/>
        <v>19.999499999999998</v>
      </c>
      <c r="Y23" s="28">
        <f t="shared" si="5"/>
        <v>31.9992</v>
      </c>
      <c r="Z23" s="28">
        <f t="shared" si="6"/>
        <v>15.0013</v>
      </c>
    </row>
    <row r="24" spans="1:26" ht="14.25">
      <c r="A24" s="16">
        <v>18</v>
      </c>
      <c r="B24" s="35" t="s">
        <v>48</v>
      </c>
      <c r="C24" s="46">
        <v>11</v>
      </c>
      <c r="D24" s="44">
        <v>11</v>
      </c>
      <c r="E24" s="45">
        <v>100</v>
      </c>
      <c r="F24" s="16" t="s">
        <v>165</v>
      </c>
      <c r="G24" s="20">
        <f t="shared" si="0"/>
        <v>3.5455</v>
      </c>
      <c r="H24" s="19"/>
      <c r="I24" s="44">
        <v>0</v>
      </c>
      <c r="J24" s="44">
        <v>45.45</v>
      </c>
      <c r="K24" s="44">
        <v>54.55</v>
      </c>
      <c r="L24" s="44">
        <v>0</v>
      </c>
      <c r="M24" s="21">
        <f t="shared" si="1"/>
        <v>100</v>
      </c>
      <c r="N24" s="21">
        <f t="shared" si="2"/>
        <v>54.55</v>
      </c>
      <c r="O24" s="44">
        <v>9.09</v>
      </c>
      <c r="P24" s="44">
        <v>72.73</v>
      </c>
      <c r="Q24" s="44">
        <v>18.18</v>
      </c>
      <c r="R24" s="22">
        <v>1</v>
      </c>
      <c r="S24" s="19"/>
      <c r="T24" s="53" t="s">
        <v>71</v>
      </c>
      <c r="U24" s="17" t="s">
        <v>88</v>
      </c>
      <c r="V24" s="17"/>
      <c r="W24" s="28">
        <f t="shared" si="3"/>
        <v>0</v>
      </c>
      <c r="X24" s="28">
        <f t="shared" si="4"/>
        <v>4.9995</v>
      </c>
      <c r="Y24" s="28">
        <f t="shared" si="5"/>
        <v>6.0005</v>
      </c>
      <c r="Z24" s="28">
        <f t="shared" si="6"/>
        <v>0</v>
      </c>
    </row>
    <row r="25" spans="1:26" ht="14.25">
      <c r="A25" s="16">
        <v>19</v>
      </c>
      <c r="B25" s="35" t="s">
        <v>49</v>
      </c>
      <c r="C25" s="46">
        <v>6</v>
      </c>
      <c r="D25" s="44">
        <v>6</v>
      </c>
      <c r="E25" s="45">
        <v>100</v>
      </c>
      <c r="F25" s="16" t="s">
        <v>165</v>
      </c>
      <c r="G25" s="20">
        <f t="shared" si="0"/>
        <v>3.6667</v>
      </c>
      <c r="H25" s="19"/>
      <c r="I25" s="44">
        <v>0</v>
      </c>
      <c r="J25" s="44">
        <v>50</v>
      </c>
      <c r="K25" s="44">
        <v>33.33</v>
      </c>
      <c r="L25" s="44">
        <v>16.67</v>
      </c>
      <c r="M25" s="21">
        <f t="shared" si="1"/>
        <v>100</v>
      </c>
      <c r="N25" s="21">
        <f t="shared" si="2"/>
        <v>50</v>
      </c>
      <c r="O25" s="44">
        <v>0</v>
      </c>
      <c r="P25" s="44">
        <v>100</v>
      </c>
      <c r="Q25" s="44">
        <v>0</v>
      </c>
      <c r="R25" s="22">
        <v>1</v>
      </c>
      <c r="S25" s="19"/>
      <c r="T25" s="31" t="s">
        <v>66</v>
      </c>
      <c r="U25" s="17" t="s">
        <v>75</v>
      </c>
      <c r="V25" s="17"/>
      <c r="W25" s="28">
        <f t="shared" si="3"/>
        <v>0</v>
      </c>
      <c r="X25" s="28">
        <f t="shared" si="4"/>
        <v>3</v>
      </c>
      <c r="Y25" s="28">
        <f t="shared" si="5"/>
        <v>1.9998</v>
      </c>
      <c r="Z25" s="28">
        <f t="shared" si="6"/>
        <v>1.0002</v>
      </c>
    </row>
    <row r="26" spans="1:26" ht="14.25">
      <c r="A26" s="16">
        <v>20</v>
      </c>
      <c r="B26" s="35" t="s">
        <v>50</v>
      </c>
      <c r="C26" s="46">
        <v>10</v>
      </c>
      <c r="D26" s="44">
        <v>8</v>
      </c>
      <c r="E26" s="45">
        <v>80</v>
      </c>
      <c r="F26" s="16" t="s">
        <v>165</v>
      </c>
      <c r="G26" s="20">
        <f t="shared" si="0"/>
        <v>3.875</v>
      </c>
      <c r="H26" s="19"/>
      <c r="I26" s="44">
        <v>0</v>
      </c>
      <c r="J26" s="44">
        <v>50</v>
      </c>
      <c r="K26" s="44">
        <v>12.5</v>
      </c>
      <c r="L26" s="44">
        <v>37.5</v>
      </c>
      <c r="M26" s="21">
        <f t="shared" si="1"/>
        <v>100</v>
      </c>
      <c r="N26" s="21">
        <f t="shared" si="2"/>
        <v>50</v>
      </c>
      <c r="O26" s="44">
        <v>0</v>
      </c>
      <c r="P26" s="44">
        <v>100</v>
      </c>
      <c r="Q26" s="44">
        <v>0</v>
      </c>
      <c r="R26" s="22">
        <v>1</v>
      </c>
      <c r="S26" s="19"/>
      <c r="T26" s="53" t="s">
        <v>67</v>
      </c>
      <c r="U26" s="17" t="s">
        <v>76</v>
      </c>
      <c r="V26" s="17"/>
      <c r="W26" s="28">
        <f t="shared" si="3"/>
        <v>0</v>
      </c>
      <c r="X26" s="28">
        <f t="shared" si="4"/>
        <v>4</v>
      </c>
      <c r="Y26" s="28">
        <f t="shared" si="5"/>
        <v>1</v>
      </c>
      <c r="Z26" s="28">
        <f t="shared" si="6"/>
        <v>3</v>
      </c>
    </row>
    <row r="27" spans="1:26" ht="14.25">
      <c r="A27" s="16">
        <v>21</v>
      </c>
      <c r="B27" s="35" t="s">
        <v>51</v>
      </c>
      <c r="C27" s="47">
        <v>7</v>
      </c>
      <c r="D27" s="44">
        <v>6</v>
      </c>
      <c r="E27" s="48">
        <v>86</v>
      </c>
      <c r="F27" s="16" t="s">
        <v>165</v>
      </c>
      <c r="G27" s="20">
        <f t="shared" si="0"/>
        <v>3.6667</v>
      </c>
      <c r="H27" s="19"/>
      <c r="I27" s="44">
        <v>0</v>
      </c>
      <c r="J27" s="44">
        <v>50</v>
      </c>
      <c r="K27" s="44">
        <v>33.33</v>
      </c>
      <c r="L27" s="44">
        <v>16.67</v>
      </c>
      <c r="M27" s="21">
        <f t="shared" si="1"/>
        <v>100</v>
      </c>
      <c r="N27" s="21">
        <f t="shared" si="2"/>
        <v>50</v>
      </c>
      <c r="O27" s="44">
        <v>0</v>
      </c>
      <c r="P27" s="44">
        <v>100</v>
      </c>
      <c r="Q27" s="44">
        <v>0</v>
      </c>
      <c r="R27" s="22">
        <v>1</v>
      </c>
      <c r="S27" s="19"/>
      <c r="T27" s="53">
        <v>6</v>
      </c>
      <c r="U27" s="17" t="s">
        <v>77</v>
      </c>
      <c r="V27" s="17"/>
      <c r="W27" s="28">
        <f t="shared" si="3"/>
        <v>0</v>
      </c>
      <c r="X27" s="28">
        <f t="shared" si="4"/>
        <v>3</v>
      </c>
      <c r="Y27" s="28">
        <f t="shared" si="5"/>
        <v>1.9998</v>
      </c>
      <c r="Z27" s="28">
        <f t="shared" si="6"/>
        <v>1.0002</v>
      </c>
    </row>
    <row r="28" spans="1:26" ht="14.25">
      <c r="A28" s="16">
        <v>22</v>
      </c>
      <c r="B28" s="35" t="s">
        <v>52</v>
      </c>
      <c r="C28" s="49">
        <v>13</v>
      </c>
      <c r="D28" s="44">
        <v>7</v>
      </c>
      <c r="E28" s="19">
        <v>53.84</v>
      </c>
      <c r="F28" s="16" t="s">
        <v>165</v>
      </c>
      <c r="G28" s="20">
        <f t="shared" si="0"/>
        <v>4.4285</v>
      </c>
      <c r="H28" s="19"/>
      <c r="I28" s="44">
        <v>0</v>
      </c>
      <c r="J28" s="44">
        <v>14.29</v>
      </c>
      <c r="K28" s="44">
        <v>28.57</v>
      </c>
      <c r="L28" s="44">
        <v>57.14</v>
      </c>
      <c r="M28" s="21">
        <f t="shared" si="1"/>
        <v>100</v>
      </c>
      <c r="N28" s="21">
        <f t="shared" si="2"/>
        <v>85.71000000000001</v>
      </c>
      <c r="O28" s="44">
        <v>0</v>
      </c>
      <c r="P28" s="44">
        <v>100</v>
      </c>
      <c r="Q28" s="44">
        <v>0</v>
      </c>
      <c r="R28" s="22">
        <v>1</v>
      </c>
      <c r="S28" s="19"/>
      <c r="T28" s="53">
        <v>6</v>
      </c>
      <c r="U28" s="17" t="s">
        <v>77</v>
      </c>
      <c r="V28" s="17"/>
      <c r="W28" s="28">
        <f t="shared" si="3"/>
        <v>0</v>
      </c>
      <c r="X28" s="28">
        <f t="shared" si="4"/>
        <v>1.0003</v>
      </c>
      <c r="Y28" s="28">
        <f t="shared" si="5"/>
        <v>1.9999</v>
      </c>
      <c r="Z28" s="28">
        <f t="shared" si="6"/>
        <v>3.9998</v>
      </c>
    </row>
    <row r="29" spans="1:26" ht="14.25">
      <c r="A29" s="16">
        <v>23</v>
      </c>
      <c r="B29" s="35" t="s">
        <v>53</v>
      </c>
      <c r="C29" s="49">
        <v>21</v>
      </c>
      <c r="D29" s="44">
        <v>20</v>
      </c>
      <c r="E29" s="19">
        <v>95.23</v>
      </c>
      <c r="F29" s="16" t="s">
        <v>165</v>
      </c>
      <c r="G29" s="20">
        <f t="shared" si="0"/>
        <v>4</v>
      </c>
      <c r="H29" s="19"/>
      <c r="I29" s="44">
        <v>0</v>
      </c>
      <c r="J29" s="44">
        <v>30</v>
      </c>
      <c r="K29" s="44">
        <v>40</v>
      </c>
      <c r="L29" s="44">
        <v>30</v>
      </c>
      <c r="M29" s="21">
        <f t="shared" si="1"/>
        <v>100</v>
      </c>
      <c r="N29" s="21">
        <f t="shared" si="2"/>
        <v>70</v>
      </c>
      <c r="O29" s="44">
        <v>5</v>
      </c>
      <c r="P29" s="44">
        <v>95</v>
      </c>
      <c r="Q29" s="44">
        <v>0</v>
      </c>
      <c r="R29" s="22">
        <v>1</v>
      </c>
      <c r="S29" s="19"/>
      <c r="T29" s="53">
        <v>6</v>
      </c>
      <c r="U29" s="17" t="s">
        <v>77</v>
      </c>
      <c r="V29" s="17"/>
      <c r="W29" s="28">
        <f t="shared" si="3"/>
        <v>0</v>
      </c>
      <c r="X29" s="28">
        <f t="shared" si="4"/>
        <v>6</v>
      </c>
      <c r="Y29" s="28">
        <f t="shared" si="5"/>
        <v>8</v>
      </c>
      <c r="Z29" s="28">
        <f t="shared" si="6"/>
        <v>6</v>
      </c>
    </row>
    <row r="30" spans="1:26" ht="14.25">
      <c r="A30" s="16">
        <v>24</v>
      </c>
      <c r="B30" s="35" t="s">
        <v>54</v>
      </c>
      <c r="C30" s="49">
        <v>7</v>
      </c>
      <c r="D30" s="44">
        <v>6</v>
      </c>
      <c r="E30" s="19">
        <v>86</v>
      </c>
      <c r="F30" s="16" t="s">
        <v>165</v>
      </c>
      <c r="G30" s="20">
        <f t="shared" si="0"/>
        <v>4.1667</v>
      </c>
      <c r="H30" s="19"/>
      <c r="I30" s="44">
        <v>0</v>
      </c>
      <c r="J30" s="44">
        <v>33.33</v>
      </c>
      <c r="K30" s="44">
        <v>16.67</v>
      </c>
      <c r="L30" s="44">
        <v>50</v>
      </c>
      <c r="M30" s="21">
        <f t="shared" si="1"/>
        <v>100</v>
      </c>
      <c r="N30" s="21">
        <f t="shared" si="2"/>
        <v>66.67</v>
      </c>
      <c r="O30" s="44">
        <v>16.67</v>
      </c>
      <c r="P30" s="44">
        <v>83.33</v>
      </c>
      <c r="Q30" s="44">
        <v>0</v>
      </c>
      <c r="R30" s="22">
        <v>1</v>
      </c>
      <c r="S30" s="19"/>
      <c r="T30" s="53" t="s">
        <v>165</v>
      </c>
      <c r="U30" s="17"/>
      <c r="V30" s="17"/>
      <c r="W30" s="28">
        <f t="shared" si="3"/>
        <v>0</v>
      </c>
      <c r="X30" s="28">
        <f t="shared" si="4"/>
        <v>1.9998</v>
      </c>
      <c r="Y30" s="28">
        <f t="shared" si="5"/>
        <v>1.0002</v>
      </c>
      <c r="Z30" s="28">
        <f t="shared" si="6"/>
        <v>3</v>
      </c>
    </row>
    <row r="31" spans="1:26" ht="14.25">
      <c r="A31" s="16">
        <v>25</v>
      </c>
      <c r="B31" s="35" t="s">
        <v>55</v>
      </c>
      <c r="C31" s="49">
        <v>16</v>
      </c>
      <c r="D31" s="44">
        <v>8</v>
      </c>
      <c r="E31" s="19">
        <v>50</v>
      </c>
      <c r="F31" s="16" t="s">
        <v>165</v>
      </c>
      <c r="G31" s="20">
        <f t="shared" si="0"/>
        <v>3.75</v>
      </c>
      <c r="H31" s="19"/>
      <c r="I31" s="44">
        <v>0</v>
      </c>
      <c r="J31" s="44">
        <v>25</v>
      </c>
      <c r="K31" s="44">
        <v>75</v>
      </c>
      <c r="L31" s="44">
        <v>0</v>
      </c>
      <c r="M31" s="21">
        <f t="shared" si="1"/>
        <v>100</v>
      </c>
      <c r="N31" s="21">
        <f t="shared" si="2"/>
        <v>75</v>
      </c>
      <c r="O31" s="44">
        <v>62.5</v>
      </c>
      <c r="P31" s="44">
        <v>37.5</v>
      </c>
      <c r="Q31" s="44">
        <v>0</v>
      </c>
      <c r="R31" s="22">
        <v>1</v>
      </c>
      <c r="S31" s="19"/>
      <c r="T31" s="53" t="s">
        <v>165</v>
      </c>
      <c r="U31" s="17"/>
      <c r="V31" s="17"/>
      <c r="W31" s="28">
        <f t="shared" si="3"/>
        <v>0</v>
      </c>
      <c r="X31" s="28">
        <f t="shared" si="4"/>
        <v>2</v>
      </c>
      <c r="Y31" s="28">
        <f t="shared" si="5"/>
        <v>6</v>
      </c>
      <c r="Z31" s="28">
        <f t="shared" si="6"/>
        <v>0</v>
      </c>
    </row>
    <row r="32" spans="1:26" ht="14.25">
      <c r="A32" s="16">
        <v>26</v>
      </c>
      <c r="B32" s="35" t="s">
        <v>56</v>
      </c>
      <c r="C32" s="49">
        <v>7</v>
      </c>
      <c r="D32" s="44">
        <v>7</v>
      </c>
      <c r="E32" s="19">
        <v>100</v>
      </c>
      <c r="F32" s="16" t="s">
        <v>165</v>
      </c>
      <c r="G32" s="20">
        <f t="shared" si="0"/>
        <v>4</v>
      </c>
      <c r="H32" s="19"/>
      <c r="I32" s="44">
        <v>0</v>
      </c>
      <c r="J32" s="44">
        <v>28.57</v>
      </c>
      <c r="K32" s="44">
        <v>42.86</v>
      </c>
      <c r="L32" s="44">
        <v>28.57</v>
      </c>
      <c r="M32" s="21">
        <f t="shared" si="1"/>
        <v>100</v>
      </c>
      <c r="N32" s="21">
        <f t="shared" si="2"/>
        <v>71.43</v>
      </c>
      <c r="O32" s="44">
        <v>28.57</v>
      </c>
      <c r="P32" s="44">
        <v>57.14</v>
      </c>
      <c r="Q32" s="44">
        <v>14.29</v>
      </c>
      <c r="R32" s="22">
        <v>1</v>
      </c>
      <c r="S32" s="19"/>
      <c r="T32" s="53">
        <v>1</v>
      </c>
      <c r="U32" s="12" t="s">
        <v>85</v>
      </c>
      <c r="V32" s="17"/>
      <c r="W32" s="28">
        <f t="shared" si="3"/>
        <v>0</v>
      </c>
      <c r="X32" s="28">
        <f t="shared" si="4"/>
        <v>1.9999</v>
      </c>
      <c r="Y32" s="28">
        <f t="shared" si="5"/>
        <v>3.0002</v>
      </c>
      <c r="Z32" s="28">
        <f t="shared" si="6"/>
        <v>1.9999</v>
      </c>
    </row>
    <row r="33" spans="1:26" ht="14.25">
      <c r="A33" s="16">
        <v>27</v>
      </c>
      <c r="B33" s="35" t="s">
        <v>57</v>
      </c>
      <c r="C33" s="49">
        <v>6</v>
      </c>
      <c r="D33" s="44">
        <v>6</v>
      </c>
      <c r="E33" s="19">
        <v>100</v>
      </c>
      <c r="F33" s="16" t="s">
        <v>165</v>
      </c>
      <c r="G33" s="20">
        <f t="shared" si="0"/>
        <v>4.8333</v>
      </c>
      <c r="H33" s="19"/>
      <c r="I33" s="44">
        <v>0</v>
      </c>
      <c r="J33" s="44">
        <v>0</v>
      </c>
      <c r="K33" s="44">
        <v>16.67</v>
      </c>
      <c r="L33" s="44">
        <v>83.33</v>
      </c>
      <c r="M33" s="21">
        <f t="shared" si="1"/>
        <v>100</v>
      </c>
      <c r="N33" s="21">
        <f t="shared" si="2"/>
        <v>100</v>
      </c>
      <c r="O33" s="44">
        <v>0</v>
      </c>
      <c r="P33" s="44">
        <v>66.67</v>
      </c>
      <c r="Q33" s="44">
        <v>33.33</v>
      </c>
      <c r="R33" s="22">
        <v>1</v>
      </c>
      <c r="S33" s="19"/>
      <c r="T33" s="53" t="s">
        <v>72</v>
      </c>
      <c r="U33" s="17" t="s">
        <v>86</v>
      </c>
      <c r="V33" s="17"/>
      <c r="W33" s="28">
        <f t="shared" si="3"/>
        <v>0</v>
      </c>
      <c r="X33" s="28">
        <f t="shared" si="4"/>
        <v>0</v>
      </c>
      <c r="Y33" s="28">
        <f t="shared" si="5"/>
        <v>1.0002</v>
      </c>
      <c r="Z33" s="28">
        <f t="shared" si="6"/>
        <v>4.9998</v>
      </c>
    </row>
    <row r="34" spans="1:26" ht="14.25">
      <c r="A34" s="16">
        <v>28</v>
      </c>
      <c r="B34" s="35" t="s">
        <v>58</v>
      </c>
      <c r="C34" s="49">
        <v>8</v>
      </c>
      <c r="D34" s="44">
        <v>7</v>
      </c>
      <c r="E34" s="19">
        <v>87.5</v>
      </c>
      <c r="F34" s="16" t="s">
        <v>165</v>
      </c>
      <c r="G34" s="20">
        <f t="shared" si="0"/>
        <v>3.7143000000000006</v>
      </c>
      <c r="H34" s="19"/>
      <c r="I34" s="44">
        <v>0</v>
      </c>
      <c r="J34" s="44">
        <v>28.57</v>
      </c>
      <c r="K34" s="44">
        <v>71.43</v>
      </c>
      <c r="L34" s="44">
        <v>0</v>
      </c>
      <c r="M34" s="21">
        <f t="shared" si="1"/>
        <v>100</v>
      </c>
      <c r="N34" s="21">
        <f t="shared" si="2"/>
        <v>71.43</v>
      </c>
      <c r="O34" s="44">
        <v>28.57</v>
      </c>
      <c r="P34" s="44">
        <v>71.43</v>
      </c>
      <c r="Q34" s="44">
        <v>0</v>
      </c>
      <c r="R34" s="22">
        <v>1</v>
      </c>
      <c r="S34" s="19"/>
      <c r="T34" s="53">
        <v>7</v>
      </c>
      <c r="U34" s="17" t="s">
        <v>78</v>
      </c>
      <c r="V34" s="17"/>
      <c r="W34" s="28">
        <f t="shared" si="3"/>
        <v>0</v>
      </c>
      <c r="X34" s="28">
        <f t="shared" si="4"/>
        <v>1.9999</v>
      </c>
      <c r="Y34" s="28">
        <f t="shared" si="5"/>
        <v>5.000100000000001</v>
      </c>
      <c r="Z34" s="28">
        <f t="shared" si="6"/>
        <v>0</v>
      </c>
    </row>
    <row r="35" spans="1:26" ht="14.25">
      <c r="A35" s="16">
        <v>29</v>
      </c>
      <c r="B35" s="35" t="s">
        <v>59</v>
      </c>
      <c r="C35" s="49">
        <v>5</v>
      </c>
      <c r="D35" s="44">
        <v>5</v>
      </c>
      <c r="E35" s="19">
        <v>100</v>
      </c>
      <c r="F35" s="16" t="s">
        <v>165</v>
      </c>
      <c r="G35" s="20">
        <f t="shared" si="0"/>
        <v>3.8</v>
      </c>
      <c r="H35" s="19"/>
      <c r="I35" s="44">
        <v>0</v>
      </c>
      <c r="J35" s="44">
        <v>40</v>
      </c>
      <c r="K35" s="44">
        <v>40</v>
      </c>
      <c r="L35" s="44">
        <v>20</v>
      </c>
      <c r="M35" s="21">
        <f t="shared" si="1"/>
        <v>100</v>
      </c>
      <c r="N35" s="21">
        <f t="shared" si="2"/>
        <v>60</v>
      </c>
      <c r="O35" s="44">
        <v>0</v>
      </c>
      <c r="P35" s="44">
        <v>100</v>
      </c>
      <c r="Q35" s="44">
        <v>0</v>
      </c>
      <c r="R35" s="22">
        <v>1</v>
      </c>
      <c r="S35" s="19"/>
      <c r="T35" s="53" t="s">
        <v>73</v>
      </c>
      <c r="U35" s="12" t="s">
        <v>87</v>
      </c>
      <c r="V35" s="17"/>
      <c r="W35" s="28">
        <f t="shared" si="3"/>
        <v>0</v>
      </c>
      <c r="X35" s="28">
        <f t="shared" si="4"/>
        <v>2</v>
      </c>
      <c r="Y35" s="28">
        <f t="shared" si="5"/>
        <v>2</v>
      </c>
      <c r="Z35" s="28">
        <f t="shared" si="6"/>
        <v>1</v>
      </c>
    </row>
    <row r="36" spans="1:26" ht="14.25">
      <c r="A36" s="16">
        <v>30</v>
      </c>
      <c r="B36" s="35" t="s">
        <v>60</v>
      </c>
      <c r="C36" s="49">
        <v>8</v>
      </c>
      <c r="D36" s="44">
        <v>8</v>
      </c>
      <c r="E36" s="19">
        <v>100</v>
      </c>
      <c r="F36" s="16" t="s">
        <v>165</v>
      </c>
      <c r="G36" s="20">
        <f t="shared" si="0"/>
        <v>3.625</v>
      </c>
      <c r="H36" s="19"/>
      <c r="I36" s="44">
        <v>0</v>
      </c>
      <c r="J36" s="44">
        <v>37.5</v>
      </c>
      <c r="K36" s="44">
        <v>62.5</v>
      </c>
      <c r="L36" s="44">
        <v>0</v>
      </c>
      <c r="M36" s="21">
        <f t="shared" si="1"/>
        <v>100</v>
      </c>
      <c r="N36" s="21">
        <f t="shared" si="2"/>
        <v>62.5</v>
      </c>
      <c r="O36" s="44">
        <v>0</v>
      </c>
      <c r="P36" s="44">
        <v>100</v>
      </c>
      <c r="Q36" s="44">
        <v>0</v>
      </c>
      <c r="R36" s="22">
        <v>1</v>
      </c>
      <c r="S36" s="19"/>
      <c r="T36" s="53">
        <v>4</v>
      </c>
      <c r="U36" s="17" t="s">
        <v>80</v>
      </c>
      <c r="V36" s="17"/>
      <c r="W36" s="28">
        <f t="shared" si="3"/>
        <v>0</v>
      </c>
      <c r="X36" s="28">
        <f t="shared" si="4"/>
        <v>3</v>
      </c>
      <c r="Y36" s="28">
        <f t="shared" si="5"/>
        <v>5</v>
      </c>
      <c r="Z36" s="28">
        <f t="shared" si="6"/>
        <v>0</v>
      </c>
    </row>
    <row r="37" spans="1:26" ht="14.25">
      <c r="A37" s="16">
        <v>31</v>
      </c>
      <c r="B37" s="35" t="s">
        <v>61</v>
      </c>
      <c r="C37" s="49">
        <v>44</v>
      </c>
      <c r="D37" s="44">
        <v>37</v>
      </c>
      <c r="E37" s="19">
        <v>84.09</v>
      </c>
      <c r="F37" s="16" t="s">
        <v>165</v>
      </c>
      <c r="G37" s="20">
        <f t="shared" si="0"/>
        <v>3.8107999999999995</v>
      </c>
      <c r="H37" s="19"/>
      <c r="I37" s="44">
        <v>0</v>
      </c>
      <c r="J37" s="44">
        <v>40.54</v>
      </c>
      <c r="K37" s="44">
        <v>37.84</v>
      </c>
      <c r="L37" s="44">
        <v>21.62</v>
      </c>
      <c r="M37" s="21">
        <f t="shared" si="1"/>
        <v>100</v>
      </c>
      <c r="N37" s="21">
        <f t="shared" si="2"/>
        <v>59.46000000000001</v>
      </c>
      <c r="O37" s="44">
        <v>2.7</v>
      </c>
      <c r="P37" s="44">
        <v>91.89</v>
      </c>
      <c r="Q37" s="44">
        <v>5.41</v>
      </c>
      <c r="R37" s="22">
        <v>1</v>
      </c>
      <c r="S37" s="19"/>
      <c r="T37" s="53" t="s">
        <v>70</v>
      </c>
      <c r="U37" s="17" t="s">
        <v>79</v>
      </c>
      <c r="V37" s="17"/>
      <c r="W37" s="28">
        <f t="shared" si="3"/>
        <v>0</v>
      </c>
      <c r="X37" s="28">
        <f t="shared" si="4"/>
        <v>14.999799999999999</v>
      </c>
      <c r="Y37" s="28">
        <f t="shared" si="5"/>
        <v>14.0008</v>
      </c>
      <c r="Z37" s="28">
        <f t="shared" si="6"/>
        <v>7.9994000000000005</v>
      </c>
    </row>
    <row r="38" spans="1:26" ht="14.25">
      <c r="A38" s="16">
        <v>32</v>
      </c>
      <c r="B38" s="35" t="s">
        <v>62</v>
      </c>
      <c r="C38" s="49">
        <v>3</v>
      </c>
      <c r="D38" s="44">
        <v>3</v>
      </c>
      <c r="E38" s="19">
        <v>100</v>
      </c>
      <c r="F38" s="16" t="s">
        <v>165</v>
      </c>
      <c r="G38" s="20">
        <f t="shared" si="0"/>
        <v>4.3333</v>
      </c>
      <c r="H38" s="19"/>
      <c r="I38" s="44">
        <v>0</v>
      </c>
      <c r="J38" s="44">
        <v>0</v>
      </c>
      <c r="K38" s="44">
        <v>66.67</v>
      </c>
      <c r="L38" s="44">
        <v>33.33</v>
      </c>
      <c r="M38" s="21">
        <f t="shared" si="1"/>
        <v>100</v>
      </c>
      <c r="N38" s="21">
        <f t="shared" si="2"/>
        <v>100</v>
      </c>
      <c r="O38" s="44">
        <v>0</v>
      </c>
      <c r="P38" s="44">
        <v>100</v>
      </c>
      <c r="Q38" s="44">
        <v>0</v>
      </c>
      <c r="R38" s="22">
        <v>1</v>
      </c>
      <c r="S38" s="19"/>
      <c r="T38" s="53" t="s">
        <v>70</v>
      </c>
      <c r="U38" s="17" t="s">
        <v>79</v>
      </c>
      <c r="V38" s="17"/>
      <c r="W38" s="28">
        <f t="shared" si="3"/>
        <v>0</v>
      </c>
      <c r="X38" s="28">
        <f t="shared" si="4"/>
        <v>0</v>
      </c>
      <c r="Y38" s="28">
        <f t="shared" si="5"/>
        <v>2.0001</v>
      </c>
      <c r="Z38" s="28">
        <f t="shared" si="6"/>
        <v>0.9999</v>
      </c>
    </row>
    <row r="39" spans="1:26" ht="14.25">
      <c r="A39" s="16">
        <v>33</v>
      </c>
      <c r="B39" s="35" t="s">
        <v>63</v>
      </c>
      <c r="C39" s="49">
        <v>5</v>
      </c>
      <c r="D39" s="44">
        <v>5</v>
      </c>
      <c r="E39" s="19">
        <v>100</v>
      </c>
      <c r="F39" s="16" t="s">
        <v>165</v>
      </c>
      <c r="G39" s="20">
        <f t="shared" si="0"/>
        <v>3.6</v>
      </c>
      <c r="H39" s="19"/>
      <c r="I39" s="44">
        <v>0</v>
      </c>
      <c r="J39" s="44">
        <v>60</v>
      </c>
      <c r="K39" s="44">
        <v>20</v>
      </c>
      <c r="L39" s="44">
        <v>20</v>
      </c>
      <c r="M39" s="21">
        <f t="shared" si="1"/>
        <v>100</v>
      </c>
      <c r="N39" s="21">
        <f t="shared" si="2"/>
        <v>40</v>
      </c>
      <c r="O39" s="44">
        <v>20</v>
      </c>
      <c r="P39" s="44">
        <v>60</v>
      </c>
      <c r="Q39" s="44">
        <v>20</v>
      </c>
      <c r="R39" s="22">
        <v>1</v>
      </c>
      <c r="S39" s="19"/>
      <c r="T39" s="53">
        <v>5</v>
      </c>
      <c r="U39" s="17" t="s">
        <v>82</v>
      </c>
      <c r="V39" s="17"/>
      <c r="W39" s="28">
        <f t="shared" si="3"/>
        <v>0</v>
      </c>
      <c r="X39" s="28">
        <f t="shared" si="4"/>
        <v>3</v>
      </c>
      <c r="Y39" s="28">
        <f t="shared" si="5"/>
        <v>1</v>
      </c>
      <c r="Z39" s="28">
        <f t="shared" si="6"/>
        <v>1</v>
      </c>
    </row>
    <row r="40" spans="1:26" ht="14.25">
      <c r="A40" s="36">
        <v>34</v>
      </c>
      <c r="B40" s="37" t="s">
        <v>64</v>
      </c>
      <c r="C40" s="50">
        <v>6</v>
      </c>
      <c r="D40" s="51">
        <v>6</v>
      </c>
      <c r="E40" s="52">
        <v>100</v>
      </c>
      <c r="F40" s="16" t="s">
        <v>165</v>
      </c>
      <c r="G40" s="39">
        <f t="shared" si="0"/>
        <v>4.3333</v>
      </c>
      <c r="H40" s="52"/>
      <c r="I40" s="51">
        <v>0</v>
      </c>
      <c r="J40" s="51">
        <v>16.67</v>
      </c>
      <c r="K40" s="51">
        <v>33.33</v>
      </c>
      <c r="L40" s="51">
        <v>50</v>
      </c>
      <c r="M40" s="40">
        <f t="shared" si="1"/>
        <v>100</v>
      </c>
      <c r="N40" s="40">
        <f t="shared" si="2"/>
        <v>83.33</v>
      </c>
      <c r="O40" s="51">
        <v>0</v>
      </c>
      <c r="P40" s="51">
        <v>50</v>
      </c>
      <c r="Q40" s="51">
        <v>50</v>
      </c>
      <c r="R40" s="41">
        <v>1</v>
      </c>
      <c r="S40" s="52"/>
      <c r="T40" s="54" t="s">
        <v>74</v>
      </c>
      <c r="U40" s="38" t="s">
        <v>84</v>
      </c>
      <c r="V40" s="38"/>
      <c r="W40" s="42">
        <f t="shared" si="3"/>
        <v>0</v>
      </c>
      <c r="X40" s="42">
        <f t="shared" si="4"/>
        <v>1.0002</v>
      </c>
      <c r="Y40" s="42">
        <f t="shared" si="5"/>
        <v>1.9998</v>
      </c>
      <c r="Z40" s="42">
        <f t="shared" si="6"/>
        <v>3</v>
      </c>
    </row>
    <row r="41" spans="1:26" ht="14.25">
      <c r="A41" s="16">
        <v>35</v>
      </c>
      <c r="B41" s="35" t="s">
        <v>65</v>
      </c>
      <c r="C41" s="19">
        <v>4</v>
      </c>
      <c r="D41" s="19">
        <v>4</v>
      </c>
      <c r="E41" s="19">
        <v>100</v>
      </c>
      <c r="F41" s="16" t="s">
        <v>165</v>
      </c>
      <c r="G41" s="20">
        <f t="shared" si="0"/>
        <v>3.75</v>
      </c>
      <c r="H41" s="19"/>
      <c r="I41" s="19">
        <v>0</v>
      </c>
      <c r="J41" s="19">
        <v>25</v>
      </c>
      <c r="K41" s="19">
        <v>75</v>
      </c>
      <c r="L41" s="19">
        <v>0</v>
      </c>
      <c r="M41" s="21">
        <f t="shared" si="1"/>
        <v>100</v>
      </c>
      <c r="N41" s="21">
        <f t="shared" si="2"/>
        <v>75</v>
      </c>
      <c r="O41" s="19">
        <v>25</v>
      </c>
      <c r="P41" s="19">
        <v>75</v>
      </c>
      <c r="Q41" s="19">
        <v>0</v>
      </c>
      <c r="R41" s="22">
        <v>1</v>
      </c>
      <c r="S41" s="19"/>
      <c r="T41" s="53">
        <v>4</v>
      </c>
      <c r="U41" s="17" t="s">
        <v>81</v>
      </c>
      <c r="V41" s="17"/>
      <c r="W41" s="28">
        <f t="shared" si="3"/>
        <v>0</v>
      </c>
      <c r="X41" s="28">
        <f t="shared" si="4"/>
        <v>1</v>
      </c>
      <c r="Y41" s="28">
        <f t="shared" si="5"/>
        <v>3</v>
      </c>
      <c r="Z41" s="28">
        <f t="shared" si="6"/>
        <v>0</v>
      </c>
    </row>
    <row r="42" s="43" customFormat="1" ht="14.25">
      <c r="T42" s="55"/>
    </row>
    <row r="43" s="43" customFormat="1" ht="14.25">
      <c r="T43" s="55"/>
    </row>
    <row r="44" s="43" customFormat="1" ht="14.25">
      <c r="T44" s="55"/>
    </row>
    <row r="45" s="43" customFormat="1" ht="14.25">
      <c r="T45" s="55"/>
    </row>
    <row r="46" s="43" customFormat="1" ht="14.25">
      <c r="T46" s="55"/>
    </row>
    <row r="47" s="43" customFormat="1" ht="14.25">
      <c r="T47" s="55"/>
    </row>
    <row r="48" s="43" customFormat="1" ht="14.25">
      <c r="T48" s="55"/>
    </row>
    <row r="49" s="43" customFormat="1" ht="14.25">
      <c r="T49" s="55"/>
    </row>
    <row r="50" s="43" customFormat="1" ht="14.25">
      <c r="T50" s="55"/>
    </row>
    <row r="51" s="43" customFormat="1" ht="14.25">
      <c r="T51" s="55"/>
    </row>
    <row r="52" s="43" customFormat="1" ht="14.25">
      <c r="T52" s="55"/>
    </row>
    <row r="53" s="43" customFormat="1" ht="14.25"/>
    <row r="54" s="43" customFormat="1" ht="14.25"/>
    <row r="55" s="43" customFormat="1" ht="14.25"/>
    <row r="56" s="43" customFormat="1" ht="14.25"/>
    <row r="57" s="43" customFormat="1" ht="14.25"/>
    <row r="58" s="43" customFormat="1" ht="14.25"/>
    <row r="59" s="43" customFormat="1" ht="14.25"/>
    <row r="60" s="43" customFormat="1" ht="14.25"/>
    <row r="61" s="43" customFormat="1" ht="14.25"/>
    <row r="62" s="43" customFormat="1" ht="14.25"/>
    <row r="63" s="43" customFormat="1" ht="14.25"/>
    <row r="64" s="43" customFormat="1" ht="14.25"/>
    <row r="65" s="43" customFormat="1" ht="14.25"/>
    <row r="66" s="43" customFormat="1" ht="14.25"/>
    <row r="67" s="43" customFormat="1" ht="14.25"/>
    <row r="68" s="43" customFormat="1" ht="14.25"/>
    <row r="69" s="43" customFormat="1" ht="14.25"/>
    <row r="70" s="43" customFormat="1" ht="14.25"/>
    <row r="71" s="43" customFormat="1" ht="14.25"/>
    <row r="72" s="43" customFormat="1" ht="14.25"/>
    <row r="73" s="43" customFormat="1" ht="14.25"/>
    <row r="74" s="43" customFormat="1" ht="14.25"/>
    <row r="75" s="43" customFormat="1" ht="14.25"/>
    <row r="76" s="43" customFormat="1" ht="14.25"/>
    <row r="77" s="43" customFormat="1" ht="14.25"/>
    <row r="78" s="43" customFormat="1" ht="14.25"/>
    <row r="79" s="43" customFormat="1" ht="14.25"/>
    <row r="80" s="43" customFormat="1" ht="14.25"/>
    <row r="81" s="43" customFormat="1" ht="14.25"/>
    <row r="82" s="43" customFormat="1" ht="14.25"/>
    <row r="83" s="43" customFormat="1" ht="14.25"/>
    <row r="84" s="43" customFormat="1" ht="14.25"/>
    <row r="85" s="43" customFormat="1" ht="14.25"/>
    <row r="86" s="43" customFormat="1" ht="14.25"/>
    <row r="87" s="43" customFormat="1" ht="14.25"/>
    <row r="88" s="43" customFormat="1" ht="14.25"/>
    <row r="89" s="43" customFormat="1" ht="14.25"/>
    <row r="90" s="43" customFormat="1" ht="14.25"/>
    <row r="91" s="43" customFormat="1" ht="14.25"/>
    <row r="92" s="43" customFormat="1" ht="14.25"/>
    <row r="93" s="43" customFormat="1" ht="14.25"/>
    <row r="94" s="43" customFormat="1" ht="14.25"/>
    <row r="95" s="43" customFormat="1" ht="14.25"/>
    <row r="96" s="43" customFormat="1" ht="14.25"/>
    <row r="97" s="43" customFormat="1" ht="14.25"/>
    <row r="98" s="43" customFormat="1" ht="14.25"/>
    <row r="99" s="43" customFormat="1" ht="14.25"/>
    <row r="100" s="43" customFormat="1" ht="14.25"/>
    <row r="101" s="43" customFormat="1" ht="14.25"/>
    <row r="102" s="43" customFormat="1" ht="14.25"/>
    <row r="103" s="43" customFormat="1" ht="14.25"/>
    <row r="104" s="43" customFormat="1" ht="14.25"/>
    <row r="105" s="43" customFormat="1" ht="14.25"/>
    <row r="106" s="43" customFormat="1" ht="14.25"/>
    <row r="107" s="43" customFormat="1" ht="14.25"/>
    <row r="108" s="43" customFormat="1" ht="14.25"/>
    <row r="109" s="43" customFormat="1" ht="14.25"/>
    <row r="110" s="43" customFormat="1" ht="14.25"/>
    <row r="111" s="43" customFormat="1" ht="14.25"/>
    <row r="112" s="43" customFormat="1" ht="14.25"/>
    <row r="113" s="43" customFormat="1" ht="14.25"/>
    <row r="114" s="43" customFormat="1" ht="14.25"/>
    <row r="115" s="43" customFormat="1" ht="14.25"/>
    <row r="116" s="43" customFormat="1" ht="14.25"/>
    <row r="117" s="43" customFormat="1" ht="14.25"/>
    <row r="118" s="43" customFormat="1" ht="14.25"/>
    <row r="119" s="43" customFormat="1" ht="14.25"/>
    <row r="120" s="43" customFormat="1" ht="14.25"/>
    <row r="121" s="43" customFormat="1" ht="14.25"/>
    <row r="122" s="43" customFormat="1" ht="14.25"/>
    <row r="123" s="43" customFormat="1" ht="14.25"/>
    <row r="124" s="43" customFormat="1" ht="14.25"/>
    <row r="125" s="43" customFormat="1" ht="14.25"/>
    <row r="126" s="43" customFormat="1" ht="14.25"/>
    <row r="127" s="43" customFormat="1" ht="14.25"/>
    <row r="128" s="43" customFormat="1" ht="14.25"/>
    <row r="129" s="43" customFormat="1" ht="14.25"/>
    <row r="130" s="43" customFormat="1" ht="14.25"/>
    <row r="131" s="43" customFormat="1" ht="14.25"/>
    <row r="132" s="43" customFormat="1" ht="14.25"/>
    <row r="133" s="43" customFormat="1" ht="14.25"/>
    <row r="134" s="43" customFormat="1" ht="14.25"/>
    <row r="135" s="43" customFormat="1" ht="14.25"/>
    <row r="136" s="43" customFormat="1" ht="14.25"/>
    <row r="137" s="43" customFormat="1" ht="14.25"/>
    <row r="138" s="43" customFormat="1" ht="14.25"/>
    <row r="139" s="43" customFormat="1" ht="14.25"/>
    <row r="140" s="43" customFormat="1" ht="14.25"/>
    <row r="141" s="43" customFormat="1" ht="14.25"/>
    <row r="142" s="43" customFormat="1" ht="14.25"/>
    <row r="143" s="43" customFormat="1" ht="14.25"/>
    <row r="144" s="43" customFormat="1" ht="14.25"/>
    <row r="145" s="43" customFormat="1" ht="14.25"/>
    <row r="146" s="43" customFormat="1" ht="14.25"/>
    <row r="147" s="43" customFormat="1" ht="14.25"/>
    <row r="148" s="43" customFormat="1" ht="14.25"/>
    <row r="149" s="43" customFormat="1" ht="14.25"/>
    <row r="150" s="43" customFormat="1" ht="14.25"/>
    <row r="151" s="43" customFormat="1" ht="14.25"/>
    <row r="152" s="43" customFormat="1" ht="14.25"/>
    <row r="153" s="43" customFormat="1" ht="14.25"/>
    <row r="154" s="43" customFormat="1" ht="14.25"/>
    <row r="155" s="43" customFormat="1" ht="14.25"/>
    <row r="156" s="43" customFormat="1" ht="14.25"/>
    <row r="157" s="43" customFormat="1" ht="14.25"/>
    <row r="158" s="43" customFormat="1" ht="14.25"/>
    <row r="159" s="43" customFormat="1" ht="14.25"/>
    <row r="160" s="43" customFormat="1" ht="14.25"/>
    <row r="161" s="43" customFormat="1" ht="14.25"/>
    <row r="162" s="43" customFormat="1" ht="14.25"/>
    <row r="163" s="43" customFormat="1" ht="14.25"/>
    <row r="164" s="43" customFormat="1" ht="14.25"/>
    <row r="165" s="43" customFormat="1" ht="14.25"/>
    <row r="166" s="43" customFormat="1" ht="14.25"/>
    <row r="167" s="43" customFormat="1" ht="14.25"/>
    <row r="168" s="43" customFormat="1" ht="14.25"/>
    <row r="169" s="43" customFormat="1" ht="14.25"/>
    <row r="170" s="43" customFormat="1" ht="14.25"/>
    <row r="171" s="43" customFormat="1" ht="14.25"/>
    <row r="172" s="43" customFormat="1" ht="14.25"/>
  </sheetData>
  <sheetProtection/>
  <mergeCells count="22">
    <mergeCell ref="A1:V1"/>
    <mergeCell ref="A2:V2"/>
    <mergeCell ref="A4:V4"/>
    <mergeCell ref="A5:A6"/>
    <mergeCell ref="B5:B6"/>
    <mergeCell ref="C5:C6"/>
    <mergeCell ref="D5:D6"/>
    <mergeCell ref="E5:E6"/>
    <mergeCell ref="F5:F6"/>
    <mergeCell ref="W5:Z5"/>
    <mergeCell ref="G5:G6"/>
    <mergeCell ref="H5:H6"/>
    <mergeCell ref="I5:L5"/>
    <mergeCell ref="M5:M6"/>
    <mergeCell ref="N5:N6"/>
    <mergeCell ref="O5:Q5"/>
    <mergeCell ref="A3:V3"/>
    <mergeCell ref="R5:R6"/>
    <mergeCell ref="S5:S6"/>
    <mergeCell ref="T5:T6"/>
    <mergeCell ref="U5:U6"/>
    <mergeCell ref="V5:V6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3"/>
  <sheetViews>
    <sheetView zoomScalePageLayoutView="0" workbookViewId="0" topLeftCell="A7">
      <selection activeCell="H34" sqref="H34"/>
    </sheetView>
  </sheetViews>
  <sheetFormatPr defaultColWidth="9.140625" defaultRowHeight="15"/>
  <cols>
    <col min="2" max="2" width="34.8515625" style="0" customWidth="1"/>
    <col min="21" max="21" width="28.00390625" style="0" customWidth="1"/>
  </cols>
  <sheetData>
    <row r="1" spans="1:26" ht="15">
      <c r="A1" s="93" t="s">
        <v>21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3"/>
      <c r="X1" s="3"/>
      <c r="Y1" s="3"/>
      <c r="Z1" s="3"/>
    </row>
    <row r="2" spans="1:26" ht="22.5">
      <c r="A2" s="94" t="s">
        <v>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5"/>
      <c r="X2" s="5"/>
      <c r="Y2" s="5"/>
      <c r="Z2" s="5"/>
    </row>
    <row r="3" spans="1:26" ht="22.5">
      <c r="A3" s="71" t="s">
        <v>161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5"/>
      <c r="X3" s="5"/>
      <c r="Y3" s="5"/>
      <c r="Z3" s="5"/>
    </row>
    <row r="4" spans="1:26" ht="22.5">
      <c r="A4" s="91" t="s">
        <v>89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5"/>
      <c r="X4" s="5"/>
      <c r="Y4" s="5"/>
      <c r="Z4" s="5"/>
    </row>
    <row r="5" spans="1:26" ht="14.25">
      <c r="A5" s="92" t="s">
        <v>0</v>
      </c>
      <c r="B5" s="81" t="s">
        <v>90</v>
      </c>
      <c r="C5" s="81" t="s">
        <v>9</v>
      </c>
      <c r="D5" s="81" t="s">
        <v>4</v>
      </c>
      <c r="E5" s="81" t="s">
        <v>12</v>
      </c>
      <c r="F5" s="81" t="s">
        <v>162</v>
      </c>
      <c r="G5" s="81" t="s">
        <v>163</v>
      </c>
      <c r="H5" s="83" t="s">
        <v>17</v>
      </c>
      <c r="I5" s="85" t="s">
        <v>13</v>
      </c>
      <c r="J5" s="86"/>
      <c r="K5" s="86"/>
      <c r="L5" s="87"/>
      <c r="M5" s="81" t="s">
        <v>10</v>
      </c>
      <c r="N5" s="81" t="s">
        <v>11</v>
      </c>
      <c r="O5" s="88" t="s">
        <v>16</v>
      </c>
      <c r="P5" s="88"/>
      <c r="Q5" s="88"/>
      <c r="R5" s="73" t="s">
        <v>164</v>
      </c>
      <c r="S5" s="73" t="s">
        <v>18</v>
      </c>
      <c r="T5" s="75" t="s">
        <v>14</v>
      </c>
      <c r="U5" s="77" t="s">
        <v>15</v>
      </c>
      <c r="V5" s="79" t="s">
        <v>26</v>
      </c>
      <c r="W5" s="80" t="s">
        <v>27</v>
      </c>
      <c r="X5" s="80"/>
      <c r="Y5" s="80"/>
      <c r="Z5" s="80"/>
    </row>
    <row r="6" spans="1:26" ht="67.5">
      <c r="A6" s="84"/>
      <c r="B6" s="82"/>
      <c r="C6" s="82"/>
      <c r="D6" s="82"/>
      <c r="E6" s="82"/>
      <c r="F6" s="82"/>
      <c r="G6" s="82"/>
      <c r="H6" s="84"/>
      <c r="I6" s="14" t="s">
        <v>5</v>
      </c>
      <c r="J6" s="14" t="s">
        <v>6</v>
      </c>
      <c r="K6" s="14" t="s">
        <v>7</v>
      </c>
      <c r="L6" s="14" t="s">
        <v>8</v>
      </c>
      <c r="M6" s="82"/>
      <c r="N6" s="82"/>
      <c r="O6" s="15" t="s">
        <v>2</v>
      </c>
      <c r="P6" s="15" t="s">
        <v>1</v>
      </c>
      <c r="Q6" s="15" t="s">
        <v>3</v>
      </c>
      <c r="R6" s="74"/>
      <c r="S6" s="74"/>
      <c r="T6" s="76"/>
      <c r="U6" s="78"/>
      <c r="V6" s="79"/>
      <c r="W6" s="14" t="s">
        <v>5</v>
      </c>
      <c r="X6" s="14" t="s">
        <v>6</v>
      </c>
      <c r="Y6" s="14" t="s">
        <v>7</v>
      </c>
      <c r="Z6" s="14" t="s">
        <v>8</v>
      </c>
    </row>
    <row r="7" spans="1:26" ht="14.25">
      <c r="A7" s="16">
        <v>1</v>
      </c>
      <c r="B7" s="17" t="s">
        <v>32</v>
      </c>
      <c r="C7" s="18"/>
      <c r="D7" s="19"/>
      <c r="E7" s="20" t="e">
        <f>D7/C7*100</f>
        <v>#DIV/0!</v>
      </c>
      <c r="F7" s="14"/>
      <c r="G7" s="20" t="e">
        <f>(W7*2+X7*3+Y7*4+Z7*5)/D7</f>
        <v>#DIV/0!</v>
      </c>
      <c r="H7" s="16"/>
      <c r="I7" s="44">
        <v>2.74</v>
      </c>
      <c r="J7" s="44">
        <v>37.97</v>
      </c>
      <c r="K7" s="44">
        <v>42.71</v>
      </c>
      <c r="L7" s="44">
        <v>16.57</v>
      </c>
      <c r="M7" s="21">
        <f>100-I7</f>
        <v>97.26</v>
      </c>
      <c r="N7" s="21">
        <f>K7+L7</f>
        <v>59.28</v>
      </c>
      <c r="O7" s="44">
        <v>26.59</v>
      </c>
      <c r="P7" s="44">
        <v>65.2</v>
      </c>
      <c r="Q7" s="44">
        <v>8.21</v>
      </c>
      <c r="R7" s="24"/>
      <c r="S7" s="24"/>
      <c r="T7" s="25"/>
      <c r="U7" s="59"/>
      <c r="V7" s="27"/>
      <c r="W7" s="28">
        <f>I7/100*D7</f>
        <v>0</v>
      </c>
      <c r="X7" s="28">
        <f>J7/100*D7</f>
        <v>0</v>
      </c>
      <c r="Y7" s="28">
        <f>K7/100*D7</f>
        <v>0</v>
      </c>
      <c r="Z7" s="28">
        <f>L7/100*D7</f>
        <v>0</v>
      </c>
    </row>
    <row r="8" spans="1:26" ht="14.25">
      <c r="A8" s="16">
        <v>2</v>
      </c>
      <c r="B8" s="32" t="s">
        <v>33</v>
      </c>
      <c r="C8" s="16">
        <v>1016</v>
      </c>
      <c r="D8" s="19">
        <v>494</v>
      </c>
      <c r="E8" s="20">
        <f>D8/C8*100</f>
        <v>48.62204724409449</v>
      </c>
      <c r="F8" s="16">
        <v>4</v>
      </c>
      <c r="G8" s="20">
        <f>(W8*2+X8*3+Y8*4+Z8*5)/D8</f>
        <v>3.9389000000000003</v>
      </c>
      <c r="H8" s="29" t="s">
        <v>166</v>
      </c>
      <c r="I8" s="44">
        <v>0.4</v>
      </c>
      <c r="J8" s="44">
        <v>27.33</v>
      </c>
      <c r="K8" s="44">
        <v>50.2</v>
      </c>
      <c r="L8" s="44">
        <v>22.06</v>
      </c>
      <c r="M8" s="21">
        <f>100-I8</f>
        <v>99.6</v>
      </c>
      <c r="N8" s="21">
        <f>K8+L8</f>
        <v>72.26</v>
      </c>
      <c r="O8" s="44">
        <v>8.1</v>
      </c>
      <c r="P8" s="44">
        <v>83.4</v>
      </c>
      <c r="Q8" s="44">
        <v>8.5</v>
      </c>
      <c r="R8" s="22">
        <v>25</v>
      </c>
      <c r="S8" s="22"/>
      <c r="T8" s="31">
        <v>4</v>
      </c>
      <c r="U8" s="53" t="s">
        <v>107</v>
      </c>
      <c r="V8" s="27"/>
      <c r="W8" s="28">
        <f>I8/100*D8</f>
        <v>1.976</v>
      </c>
      <c r="X8" s="28">
        <f>J8/100*D8</f>
        <v>135.0102</v>
      </c>
      <c r="Y8" s="28">
        <f>K8/100*D8</f>
        <v>247.988</v>
      </c>
      <c r="Z8" s="28">
        <f>L8/100*D8</f>
        <v>108.9764</v>
      </c>
    </row>
    <row r="9" spans="1:26" ht="14.25">
      <c r="A9" s="16">
        <v>3</v>
      </c>
      <c r="B9" s="53" t="s">
        <v>34</v>
      </c>
      <c r="C9" s="16">
        <v>167</v>
      </c>
      <c r="D9" s="19">
        <v>73</v>
      </c>
      <c r="E9" s="20">
        <f aca="true" t="shared" si="0" ref="E9:E33">D9/C9*100</f>
        <v>43.712574850299404</v>
      </c>
      <c r="F9" s="16">
        <v>4.2</v>
      </c>
      <c r="G9" s="20">
        <f aca="true" t="shared" si="1" ref="G9:G33">(W9*2+X9*3+Y9*4+Z9*5)/D9</f>
        <v>4.205900000000001</v>
      </c>
      <c r="H9" s="29" t="s">
        <v>167</v>
      </c>
      <c r="I9" s="44">
        <v>0</v>
      </c>
      <c r="J9" s="44">
        <v>19.18</v>
      </c>
      <c r="K9" s="44">
        <v>41.1</v>
      </c>
      <c r="L9" s="44">
        <v>39.73</v>
      </c>
      <c r="M9" s="21">
        <f aca="true" t="shared" si="2" ref="M9:M33">100-I9</f>
        <v>100</v>
      </c>
      <c r="N9" s="21">
        <f aca="true" t="shared" si="3" ref="N9:N33">K9+L9</f>
        <v>80.83</v>
      </c>
      <c r="O9" s="44">
        <v>5.48</v>
      </c>
      <c r="P9" s="44">
        <v>89.04</v>
      </c>
      <c r="Q9" s="44">
        <v>5.48</v>
      </c>
      <c r="R9" s="22">
        <v>1</v>
      </c>
      <c r="S9" s="22"/>
      <c r="T9" s="31"/>
      <c r="U9" s="60"/>
      <c r="V9" s="27"/>
      <c r="W9" s="28">
        <f>I9/100*D9</f>
        <v>0</v>
      </c>
      <c r="X9" s="28">
        <f>J9/100*D9</f>
        <v>14.0014</v>
      </c>
      <c r="Y9" s="28">
        <f>K9/100*D9</f>
        <v>30.003000000000004</v>
      </c>
      <c r="Z9" s="28">
        <f>L9/100*D9</f>
        <v>29.0029</v>
      </c>
    </row>
    <row r="10" spans="1:26" ht="14.25">
      <c r="A10" s="16">
        <v>4</v>
      </c>
      <c r="B10" s="57" t="s">
        <v>35</v>
      </c>
      <c r="C10" s="16">
        <v>98</v>
      </c>
      <c r="D10" s="19">
        <v>45</v>
      </c>
      <c r="E10" s="20">
        <f t="shared" si="0"/>
        <v>45.91836734693878</v>
      </c>
      <c r="F10" s="16">
        <v>4</v>
      </c>
      <c r="G10" s="20">
        <f t="shared" si="1"/>
        <v>3.4888999999999997</v>
      </c>
      <c r="H10" s="29" t="s">
        <v>166</v>
      </c>
      <c r="I10" s="44">
        <v>0</v>
      </c>
      <c r="J10" s="44">
        <v>60</v>
      </c>
      <c r="K10" s="44">
        <v>31.11</v>
      </c>
      <c r="L10" s="44">
        <v>8.89</v>
      </c>
      <c r="M10" s="21">
        <f t="shared" si="2"/>
        <v>100</v>
      </c>
      <c r="N10" s="21">
        <f t="shared" si="3"/>
        <v>40</v>
      </c>
      <c r="O10" s="44">
        <v>6.67</v>
      </c>
      <c r="P10" s="44">
        <v>88.89</v>
      </c>
      <c r="Q10" s="44">
        <v>4.44</v>
      </c>
      <c r="R10" s="22">
        <v>1</v>
      </c>
      <c r="S10" s="22"/>
      <c r="T10" s="31" t="s">
        <v>94</v>
      </c>
      <c r="U10" s="61" t="s">
        <v>112</v>
      </c>
      <c r="V10" s="27"/>
      <c r="W10" s="28">
        <f aca="true" t="shared" si="4" ref="W10:W33">I10/100*D10</f>
        <v>0</v>
      </c>
      <c r="X10" s="28">
        <f aca="true" t="shared" si="5" ref="X10:X33">J10/100*D10</f>
        <v>27</v>
      </c>
      <c r="Y10" s="28">
        <f aca="true" t="shared" si="6" ref="Y10:Y33">K10/100*D10</f>
        <v>13.9995</v>
      </c>
      <c r="Z10" s="28">
        <f aca="true" t="shared" si="7" ref="Z10:Z33">L10/100*D10</f>
        <v>4.000500000000001</v>
      </c>
    </row>
    <row r="11" spans="1:26" ht="14.25">
      <c r="A11" s="16">
        <v>5</v>
      </c>
      <c r="B11" s="57" t="s">
        <v>36</v>
      </c>
      <c r="C11" s="16">
        <v>4</v>
      </c>
      <c r="D11" s="19">
        <v>4</v>
      </c>
      <c r="E11" s="20">
        <f t="shared" si="0"/>
        <v>100</v>
      </c>
      <c r="F11" s="16">
        <v>4</v>
      </c>
      <c r="G11" s="20">
        <f t="shared" si="1"/>
        <v>4</v>
      </c>
      <c r="H11" s="29" t="s">
        <v>167</v>
      </c>
      <c r="I11" s="44">
        <v>0</v>
      </c>
      <c r="J11" s="44">
        <v>0</v>
      </c>
      <c r="K11" s="44">
        <v>100</v>
      </c>
      <c r="L11" s="44">
        <v>0</v>
      </c>
      <c r="M11" s="21">
        <f t="shared" si="2"/>
        <v>100</v>
      </c>
      <c r="N11" s="21">
        <f t="shared" si="3"/>
        <v>100</v>
      </c>
      <c r="O11" s="44">
        <v>0</v>
      </c>
      <c r="P11" s="44">
        <v>100</v>
      </c>
      <c r="Q11" s="44">
        <v>0</v>
      </c>
      <c r="R11" s="22">
        <v>1</v>
      </c>
      <c r="S11" s="22"/>
      <c r="T11" s="31">
        <v>1</v>
      </c>
      <c r="U11" s="61" t="s">
        <v>105</v>
      </c>
      <c r="V11" s="27"/>
      <c r="W11" s="28">
        <f t="shared" si="4"/>
        <v>0</v>
      </c>
      <c r="X11" s="28">
        <f t="shared" si="5"/>
        <v>0</v>
      </c>
      <c r="Y11" s="28">
        <f t="shared" si="6"/>
        <v>4</v>
      </c>
      <c r="Z11" s="28">
        <f t="shared" si="7"/>
        <v>0</v>
      </c>
    </row>
    <row r="12" spans="1:26" ht="14.25">
      <c r="A12" s="16">
        <v>6</v>
      </c>
      <c r="B12" s="53" t="s">
        <v>38</v>
      </c>
      <c r="C12" s="19">
        <v>107</v>
      </c>
      <c r="D12" s="19">
        <v>54</v>
      </c>
      <c r="E12" s="20">
        <f t="shared" si="0"/>
        <v>50.467289719626166</v>
      </c>
      <c r="F12" s="19">
        <v>3.5</v>
      </c>
      <c r="G12" s="20">
        <f t="shared" si="1"/>
        <v>3.7773999999999996</v>
      </c>
      <c r="H12" s="19" t="s">
        <v>168</v>
      </c>
      <c r="I12" s="44">
        <v>3.7</v>
      </c>
      <c r="J12" s="44">
        <v>29.63</v>
      </c>
      <c r="K12" s="44">
        <v>51.85</v>
      </c>
      <c r="L12" s="44">
        <v>14.81</v>
      </c>
      <c r="M12" s="21">
        <f t="shared" si="2"/>
        <v>96.3</v>
      </c>
      <c r="N12" s="21">
        <f t="shared" si="3"/>
        <v>66.66</v>
      </c>
      <c r="O12" s="44">
        <v>9.26</v>
      </c>
      <c r="P12" s="44">
        <v>66.67</v>
      </c>
      <c r="Q12" s="44">
        <v>24.07</v>
      </c>
      <c r="R12" s="22">
        <v>1</v>
      </c>
      <c r="S12" s="17"/>
      <c r="T12" s="53" t="s">
        <v>95</v>
      </c>
      <c r="U12" s="53" t="s">
        <v>115</v>
      </c>
      <c r="V12" s="17"/>
      <c r="W12" s="28">
        <f t="shared" si="4"/>
        <v>1.9980000000000002</v>
      </c>
      <c r="X12" s="28">
        <f t="shared" si="5"/>
        <v>16.0002</v>
      </c>
      <c r="Y12" s="28">
        <f t="shared" si="6"/>
        <v>27.999</v>
      </c>
      <c r="Z12" s="28">
        <f t="shared" si="7"/>
        <v>7.997400000000001</v>
      </c>
    </row>
    <row r="13" spans="1:26" ht="14.25">
      <c r="A13" s="16">
        <v>7</v>
      </c>
      <c r="B13" s="53" t="s">
        <v>39</v>
      </c>
      <c r="C13" s="19">
        <v>15</v>
      </c>
      <c r="D13" s="19">
        <v>14</v>
      </c>
      <c r="E13" s="20">
        <f t="shared" si="0"/>
        <v>93.33333333333333</v>
      </c>
      <c r="F13" s="19">
        <v>4</v>
      </c>
      <c r="G13" s="20">
        <f t="shared" si="1"/>
        <v>3.6429000000000005</v>
      </c>
      <c r="H13" s="19" t="s">
        <v>166</v>
      </c>
      <c r="I13" s="44">
        <v>0</v>
      </c>
      <c r="J13" s="44">
        <v>50</v>
      </c>
      <c r="K13" s="44">
        <v>35.71</v>
      </c>
      <c r="L13" s="44">
        <v>14.29</v>
      </c>
      <c r="M13" s="21">
        <f t="shared" si="2"/>
        <v>100</v>
      </c>
      <c r="N13" s="21">
        <f t="shared" si="3"/>
        <v>50</v>
      </c>
      <c r="O13" s="44">
        <v>7.14</v>
      </c>
      <c r="P13" s="44">
        <v>92.86</v>
      </c>
      <c r="Q13" s="44">
        <v>0</v>
      </c>
      <c r="R13" s="22">
        <v>1</v>
      </c>
      <c r="S13" s="17"/>
      <c r="T13" s="53" t="s">
        <v>96</v>
      </c>
      <c r="U13" s="61" t="s">
        <v>111</v>
      </c>
      <c r="V13" s="17"/>
      <c r="W13" s="28">
        <f t="shared" si="4"/>
        <v>0</v>
      </c>
      <c r="X13" s="28">
        <f t="shared" si="5"/>
        <v>7</v>
      </c>
      <c r="Y13" s="28">
        <f t="shared" si="6"/>
        <v>4.9994000000000005</v>
      </c>
      <c r="Z13" s="28">
        <f t="shared" si="7"/>
        <v>2.0006</v>
      </c>
    </row>
    <row r="14" spans="1:26" ht="14.25">
      <c r="A14" s="16">
        <v>8</v>
      </c>
      <c r="B14" s="53" t="s">
        <v>40</v>
      </c>
      <c r="C14" s="19">
        <v>22</v>
      </c>
      <c r="D14" s="19">
        <v>20</v>
      </c>
      <c r="E14" s="20">
        <f t="shared" si="0"/>
        <v>90.9090909090909</v>
      </c>
      <c r="F14" s="19">
        <v>3.5</v>
      </c>
      <c r="G14" s="20">
        <f t="shared" si="1"/>
        <v>3.85</v>
      </c>
      <c r="H14" s="19" t="s">
        <v>168</v>
      </c>
      <c r="I14" s="44">
        <v>0</v>
      </c>
      <c r="J14" s="44">
        <v>20</v>
      </c>
      <c r="K14" s="44">
        <v>75</v>
      </c>
      <c r="L14" s="44">
        <v>5</v>
      </c>
      <c r="M14" s="21">
        <f t="shared" si="2"/>
        <v>100</v>
      </c>
      <c r="N14" s="21">
        <f t="shared" si="3"/>
        <v>80</v>
      </c>
      <c r="O14" s="44">
        <v>5</v>
      </c>
      <c r="P14" s="44">
        <v>90</v>
      </c>
      <c r="Q14" s="44">
        <v>5</v>
      </c>
      <c r="R14" s="22">
        <v>1</v>
      </c>
      <c r="S14" s="17"/>
      <c r="T14" s="53" t="s">
        <v>97</v>
      </c>
      <c r="U14" s="53" t="s">
        <v>108</v>
      </c>
      <c r="V14" s="17"/>
      <c r="W14" s="28">
        <f t="shared" si="4"/>
        <v>0</v>
      </c>
      <c r="X14" s="28">
        <f t="shared" si="5"/>
        <v>4</v>
      </c>
      <c r="Y14" s="28">
        <f t="shared" si="6"/>
        <v>15</v>
      </c>
      <c r="Z14" s="28">
        <f t="shared" si="7"/>
        <v>1</v>
      </c>
    </row>
    <row r="15" spans="1:26" ht="14.25">
      <c r="A15" s="16">
        <v>9</v>
      </c>
      <c r="B15" s="53" t="s">
        <v>41</v>
      </c>
      <c r="C15" s="19">
        <v>60</v>
      </c>
      <c r="D15" s="19">
        <v>26</v>
      </c>
      <c r="E15" s="20">
        <f t="shared" si="0"/>
        <v>43.333333333333336</v>
      </c>
      <c r="F15" s="19">
        <v>3.8</v>
      </c>
      <c r="G15" s="20">
        <f t="shared" si="1"/>
        <v>3.6149999999999998</v>
      </c>
      <c r="H15" s="19" t="s">
        <v>166</v>
      </c>
      <c r="I15" s="44">
        <v>0</v>
      </c>
      <c r="J15" s="44">
        <v>46.15</v>
      </c>
      <c r="K15" s="44">
        <v>46.15</v>
      </c>
      <c r="L15" s="44">
        <v>7.69</v>
      </c>
      <c r="M15" s="21">
        <f t="shared" si="2"/>
        <v>100</v>
      </c>
      <c r="N15" s="21">
        <f t="shared" si="3"/>
        <v>53.839999999999996</v>
      </c>
      <c r="O15" s="44">
        <v>34.62</v>
      </c>
      <c r="P15" s="44">
        <v>65.38</v>
      </c>
      <c r="Q15" s="44">
        <v>0</v>
      </c>
      <c r="R15" s="22">
        <v>1</v>
      </c>
      <c r="S15" s="17"/>
      <c r="T15" s="53">
        <v>4</v>
      </c>
      <c r="U15" s="53" t="s">
        <v>107</v>
      </c>
      <c r="V15" s="17"/>
      <c r="W15" s="28">
        <f t="shared" si="4"/>
        <v>0</v>
      </c>
      <c r="X15" s="28">
        <f t="shared" si="5"/>
        <v>11.998999999999999</v>
      </c>
      <c r="Y15" s="28">
        <f t="shared" si="6"/>
        <v>11.998999999999999</v>
      </c>
      <c r="Z15" s="28">
        <f t="shared" si="7"/>
        <v>1.9994000000000003</v>
      </c>
    </row>
    <row r="16" spans="1:26" ht="14.25">
      <c r="A16" s="16">
        <v>10</v>
      </c>
      <c r="B16" s="53" t="s">
        <v>42</v>
      </c>
      <c r="C16" s="19">
        <v>17</v>
      </c>
      <c r="D16" s="19">
        <v>9</v>
      </c>
      <c r="E16" s="20">
        <f t="shared" si="0"/>
        <v>52.94117647058824</v>
      </c>
      <c r="F16" s="19">
        <v>4.5</v>
      </c>
      <c r="G16" s="20">
        <f t="shared" si="1"/>
        <v>4.3328999999999995</v>
      </c>
      <c r="H16" s="19" t="s">
        <v>166</v>
      </c>
      <c r="I16" s="44">
        <v>0</v>
      </c>
      <c r="J16" s="44">
        <v>11.11</v>
      </c>
      <c r="K16" s="44">
        <v>44.44</v>
      </c>
      <c r="L16" s="44">
        <v>44.44</v>
      </c>
      <c r="M16" s="21">
        <f t="shared" si="2"/>
        <v>100</v>
      </c>
      <c r="N16" s="21">
        <f t="shared" si="3"/>
        <v>88.88</v>
      </c>
      <c r="O16" s="44">
        <v>11.11</v>
      </c>
      <c r="P16" s="44">
        <v>88.89</v>
      </c>
      <c r="Q16" s="44">
        <v>0</v>
      </c>
      <c r="R16" s="22">
        <v>1</v>
      </c>
      <c r="S16" s="17"/>
      <c r="T16" s="53"/>
      <c r="U16" s="53"/>
      <c r="V16" s="17"/>
      <c r="W16" s="28">
        <f t="shared" si="4"/>
        <v>0</v>
      </c>
      <c r="X16" s="28">
        <f t="shared" si="5"/>
        <v>0.9998999999999999</v>
      </c>
      <c r="Y16" s="28">
        <f t="shared" si="6"/>
        <v>3.9995999999999996</v>
      </c>
      <c r="Z16" s="28">
        <f t="shared" si="7"/>
        <v>3.9995999999999996</v>
      </c>
    </row>
    <row r="17" spans="1:26" ht="14.25">
      <c r="A17" s="16">
        <v>11</v>
      </c>
      <c r="B17" s="53" t="s">
        <v>43</v>
      </c>
      <c r="C17" s="19">
        <v>67</v>
      </c>
      <c r="D17" s="19">
        <v>20</v>
      </c>
      <c r="E17" s="20">
        <f t="shared" si="0"/>
        <v>29.850746268656714</v>
      </c>
      <c r="F17" s="19">
        <v>4</v>
      </c>
      <c r="G17" s="20">
        <f t="shared" si="1"/>
        <v>3.85</v>
      </c>
      <c r="H17" s="19" t="s">
        <v>166</v>
      </c>
      <c r="I17" s="44">
        <v>0</v>
      </c>
      <c r="J17" s="44">
        <v>30</v>
      </c>
      <c r="K17" s="44">
        <v>55</v>
      </c>
      <c r="L17" s="44">
        <v>15</v>
      </c>
      <c r="M17" s="21">
        <f t="shared" si="2"/>
        <v>100</v>
      </c>
      <c r="N17" s="21">
        <f t="shared" si="3"/>
        <v>70</v>
      </c>
      <c r="O17" s="44">
        <v>15</v>
      </c>
      <c r="P17" s="44">
        <v>85</v>
      </c>
      <c r="Q17" s="44">
        <v>0</v>
      </c>
      <c r="R17" s="22">
        <v>1</v>
      </c>
      <c r="S17" s="17"/>
      <c r="T17" s="53">
        <v>4</v>
      </c>
      <c r="U17" s="53" t="s">
        <v>107</v>
      </c>
      <c r="V17" s="17"/>
      <c r="W17" s="28">
        <f t="shared" si="4"/>
        <v>0</v>
      </c>
      <c r="X17" s="28">
        <f t="shared" si="5"/>
        <v>6</v>
      </c>
      <c r="Y17" s="28">
        <f t="shared" si="6"/>
        <v>11</v>
      </c>
      <c r="Z17" s="28">
        <f t="shared" si="7"/>
        <v>3</v>
      </c>
    </row>
    <row r="18" spans="1:26" ht="14.25">
      <c r="A18" s="16">
        <v>12</v>
      </c>
      <c r="B18" s="53" t="s">
        <v>44</v>
      </c>
      <c r="C18" s="19">
        <v>94</v>
      </c>
      <c r="D18" s="19">
        <v>37</v>
      </c>
      <c r="E18" s="20">
        <f t="shared" si="0"/>
        <v>39.361702127659576</v>
      </c>
      <c r="F18" s="19">
        <v>3.8</v>
      </c>
      <c r="G18" s="20">
        <f t="shared" si="1"/>
        <v>3.8647999999999993</v>
      </c>
      <c r="H18" s="19" t="s">
        <v>168</v>
      </c>
      <c r="I18" s="44">
        <v>0</v>
      </c>
      <c r="J18" s="44">
        <v>27.03</v>
      </c>
      <c r="K18" s="44">
        <v>59.46</v>
      </c>
      <c r="L18" s="44">
        <v>13.51</v>
      </c>
      <c r="M18" s="21">
        <f t="shared" si="2"/>
        <v>100</v>
      </c>
      <c r="N18" s="21">
        <f t="shared" si="3"/>
        <v>72.97</v>
      </c>
      <c r="O18" s="44">
        <v>13.51</v>
      </c>
      <c r="P18" s="44">
        <v>70.27</v>
      </c>
      <c r="Q18" s="44">
        <v>16.22</v>
      </c>
      <c r="R18" s="22">
        <v>1</v>
      </c>
      <c r="S18" s="17"/>
      <c r="T18" s="53" t="s">
        <v>98</v>
      </c>
      <c r="U18" s="61" t="s">
        <v>109</v>
      </c>
      <c r="V18" s="17"/>
      <c r="W18" s="28">
        <f t="shared" si="4"/>
        <v>0</v>
      </c>
      <c r="X18" s="28">
        <f t="shared" si="5"/>
        <v>10.0011</v>
      </c>
      <c r="Y18" s="28">
        <f t="shared" si="6"/>
        <v>22.0002</v>
      </c>
      <c r="Z18" s="28">
        <f t="shared" si="7"/>
        <v>4.9986999999999995</v>
      </c>
    </row>
    <row r="19" spans="1:26" ht="14.25">
      <c r="A19" s="16">
        <v>13</v>
      </c>
      <c r="B19" s="53" t="s">
        <v>45</v>
      </c>
      <c r="C19" s="19">
        <v>61</v>
      </c>
      <c r="D19" s="19">
        <v>29</v>
      </c>
      <c r="E19" s="20">
        <f t="shared" si="0"/>
        <v>47.540983606557376</v>
      </c>
      <c r="F19" s="19">
        <v>4.4</v>
      </c>
      <c r="G19" s="20">
        <f t="shared" si="1"/>
        <v>4.4142</v>
      </c>
      <c r="H19" s="19" t="s">
        <v>167</v>
      </c>
      <c r="I19" s="44">
        <v>0</v>
      </c>
      <c r="J19" s="44">
        <v>6.9</v>
      </c>
      <c r="K19" s="44">
        <v>44.83</v>
      </c>
      <c r="L19" s="44">
        <v>48.28</v>
      </c>
      <c r="M19" s="21">
        <f t="shared" si="2"/>
        <v>100</v>
      </c>
      <c r="N19" s="21">
        <f t="shared" si="3"/>
        <v>93.11</v>
      </c>
      <c r="O19" s="44">
        <v>3.45</v>
      </c>
      <c r="P19" s="44">
        <v>89.66</v>
      </c>
      <c r="Q19" s="44">
        <v>6.9</v>
      </c>
      <c r="R19" s="22">
        <v>1</v>
      </c>
      <c r="S19" s="17"/>
      <c r="T19" s="53"/>
      <c r="U19" s="53"/>
      <c r="V19" s="17"/>
      <c r="W19" s="28">
        <f t="shared" si="4"/>
        <v>0</v>
      </c>
      <c r="X19" s="28">
        <f t="shared" si="5"/>
        <v>2.0010000000000003</v>
      </c>
      <c r="Y19" s="28">
        <f t="shared" si="6"/>
        <v>13.0007</v>
      </c>
      <c r="Z19" s="28">
        <f t="shared" si="7"/>
        <v>14.0012</v>
      </c>
    </row>
    <row r="20" spans="1:26" ht="14.25">
      <c r="A20" s="16">
        <v>14</v>
      </c>
      <c r="B20" s="53" t="s">
        <v>46</v>
      </c>
      <c r="C20" s="19">
        <v>65</v>
      </c>
      <c r="D20" s="19">
        <v>34</v>
      </c>
      <c r="E20" s="20">
        <f t="shared" si="0"/>
        <v>52.307692307692314</v>
      </c>
      <c r="F20" s="19">
        <v>4.2</v>
      </c>
      <c r="G20" s="20">
        <f t="shared" si="1"/>
        <v>4.5294</v>
      </c>
      <c r="H20" s="19" t="s">
        <v>168</v>
      </c>
      <c r="I20" s="44">
        <v>0</v>
      </c>
      <c r="J20" s="44">
        <v>0</v>
      </c>
      <c r="K20" s="44">
        <v>47.06</v>
      </c>
      <c r="L20" s="44">
        <v>52.94</v>
      </c>
      <c r="M20" s="21">
        <f t="shared" si="2"/>
        <v>100</v>
      </c>
      <c r="N20" s="21">
        <f t="shared" si="3"/>
        <v>100</v>
      </c>
      <c r="O20" s="44">
        <v>5.88</v>
      </c>
      <c r="P20" s="44">
        <v>85.29</v>
      </c>
      <c r="Q20" s="44">
        <v>8.82</v>
      </c>
      <c r="R20" s="22">
        <v>1</v>
      </c>
      <c r="S20" s="17"/>
      <c r="T20" s="53"/>
      <c r="U20" s="53"/>
      <c r="V20" s="17"/>
      <c r="W20" s="28">
        <f t="shared" si="4"/>
        <v>0</v>
      </c>
      <c r="X20" s="28">
        <f t="shared" si="5"/>
        <v>0</v>
      </c>
      <c r="Y20" s="28">
        <f t="shared" si="6"/>
        <v>16.0004</v>
      </c>
      <c r="Z20" s="28">
        <f t="shared" si="7"/>
        <v>17.9996</v>
      </c>
    </row>
    <row r="21" spans="1:26" ht="14.25">
      <c r="A21" s="16">
        <v>15</v>
      </c>
      <c r="B21" s="53" t="s">
        <v>47</v>
      </c>
      <c r="C21" s="19">
        <v>97</v>
      </c>
      <c r="D21" s="19">
        <v>49</v>
      </c>
      <c r="E21" s="20">
        <f t="shared" si="0"/>
        <v>50.51546391752577</v>
      </c>
      <c r="F21" s="19">
        <v>3.8</v>
      </c>
      <c r="G21" s="20">
        <f t="shared" si="1"/>
        <v>3.7955</v>
      </c>
      <c r="H21" s="19" t="s">
        <v>167</v>
      </c>
      <c r="I21" s="44">
        <v>0</v>
      </c>
      <c r="J21" s="44">
        <v>32.65</v>
      </c>
      <c r="K21" s="44">
        <v>55.1</v>
      </c>
      <c r="L21" s="44">
        <v>12.24</v>
      </c>
      <c r="M21" s="21">
        <f t="shared" si="2"/>
        <v>100</v>
      </c>
      <c r="N21" s="21">
        <f t="shared" si="3"/>
        <v>67.34</v>
      </c>
      <c r="O21" s="44">
        <v>6.12</v>
      </c>
      <c r="P21" s="44">
        <v>79.59</v>
      </c>
      <c r="Q21" s="44">
        <v>14.29</v>
      </c>
      <c r="R21" s="22">
        <v>1</v>
      </c>
      <c r="S21" s="17"/>
      <c r="T21" s="53" t="s">
        <v>99</v>
      </c>
      <c r="U21" s="53" t="s">
        <v>106</v>
      </c>
      <c r="V21" s="17"/>
      <c r="W21" s="28">
        <f t="shared" si="4"/>
        <v>0</v>
      </c>
      <c r="X21" s="28">
        <f t="shared" si="5"/>
        <v>15.9985</v>
      </c>
      <c r="Y21" s="28">
        <f t="shared" si="6"/>
        <v>26.999000000000002</v>
      </c>
      <c r="Z21" s="28">
        <f t="shared" si="7"/>
        <v>5.9976</v>
      </c>
    </row>
    <row r="22" spans="1:26" ht="14.25">
      <c r="A22" s="16">
        <v>16</v>
      </c>
      <c r="B22" s="53" t="s">
        <v>49</v>
      </c>
      <c r="C22" s="19">
        <v>5</v>
      </c>
      <c r="D22" s="19">
        <v>5</v>
      </c>
      <c r="E22" s="20">
        <f t="shared" si="0"/>
        <v>100</v>
      </c>
      <c r="F22" s="19">
        <v>3.6</v>
      </c>
      <c r="G22" s="20">
        <f t="shared" si="1"/>
        <v>3.4</v>
      </c>
      <c r="H22" s="19" t="s">
        <v>166</v>
      </c>
      <c r="I22" s="44">
        <v>0</v>
      </c>
      <c r="J22" s="44">
        <v>80</v>
      </c>
      <c r="K22" s="44">
        <v>0</v>
      </c>
      <c r="L22" s="44">
        <v>20</v>
      </c>
      <c r="M22" s="21">
        <f t="shared" si="2"/>
        <v>100</v>
      </c>
      <c r="N22" s="21">
        <f t="shared" si="3"/>
        <v>20</v>
      </c>
      <c r="O22" s="44">
        <v>0</v>
      </c>
      <c r="P22" s="44">
        <v>100</v>
      </c>
      <c r="Q22" s="44">
        <v>0</v>
      </c>
      <c r="R22" s="22">
        <v>1</v>
      </c>
      <c r="S22" s="17"/>
      <c r="T22" s="53" t="s">
        <v>95</v>
      </c>
      <c r="U22" s="53" t="s">
        <v>115</v>
      </c>
      <c r="V22" s="17"/>
      <c r="W22" s="28">
        <f t="shared" si="4"/>
        <v>0</v>
      </c>
      <c r="X22" s="28">
        <f t="shared" si="5"/>
        <v>4</v>
      </c>
      <c r="Y22" s="28">
        <f t="shared" si="6"/>
        <v>0</v>
      </c>
      <c r="Z22" s="28">
        <f t="shared" si="7"/>
        <v>1</v>
      </c>
    </row>
    <row r="23" spans="1:26" ht="14.25">
      <c r="A23" s="16">
        <v>17</v>
      </c>
      <c r="B23" s="53" t="s">
        <v>51</v>
      </c>
      <c r="C23" s="19">
        <v>7</v>
      </c>
      <c r="D23" s="19">
        <v>4</v>
      </c>
      <c r="E23" s="20">
        <f t="shared" si="0"/>
        <v>57.14285714285714</v>
      </c>
      <c r="F23" s="19">
        <v>3.4</v>
      </c>
      <c r="G23" s="20">
        <f t="shared" si="1"/>
        <v>4</v>
      </c>
      <c r="H23" s="19" t="s">
        <v>168</v>
      </c>
      <c r="I23" s="44">
        <v>0</v>
      </c>
      <c r="J23" s="44">
        <v>0</v>
      </c>
      <c r="K23" s="44">
        <v>100</v>
      </c>
      <c r="L23" s="44">
        <v>0</v>
      </c>
      <c r="M23" s="21">
        <f t="shared" si="2"/>
        <v>100</v>
      </c>
      <c r="N23" s="21">
        <f t="shared" si="3"/>
        <v>100</v>
      </c>
      <c r="O23" s="44">
        <v>0</v>
      </c>
      <c r="P23" s="44">
        <v>100</v>
      </c>
      <c r="Q23" s="44">
        <v>0</v>
      </c>
      <c r="R23" s="22">
        <v>1</v>
      </c>
      <c r="S23" s="17"/>
      <c r="T23" s="53">
        <v>4</v>
      </c>
      <c r="U23" s="53" t="s">
        <v>107</v>
      </c>
      <c r="V23" s="17"/>
      <c r="W23" s="28">
        <f t="shared" si="4"/>
        <v>0</v>
      </c>
      <c r="X23" s="28">
        <f t="shared" si="5"/>
        <v>0</v>
      </c>
      <c r="Y23" s="28">
        <f t="shared" si="6"/>
        <v>4</v>
      </c>
      <c r="Z23" s="28">
        <f t="shared" si="7"/>
        <v>0</v>
      </c>
    </row>
    <row r="24" spans="1:26" ht="14.25">
      <c r="A24" s="16">
        <v>18</v>
      </c>
      <c r="B24" s="53" t="s">
        <v>53</v>
      </c>
      <c r="C24" s="19">
        <v>8</v>
      </c>
      <c r="D24" s="19">
        <v>8</v>
      </c>
      <c r="E24" s="20">
        <f t="shared" si="0"/>
        <v>100</v>
      </c>
      <c r="F24" s="19">
        <v>4.2</v>
      </c>
      <c r="G24" s="20">
        <f t="shared" si="1"/>
        <v>3.875</v>
      </c>
      <c r="H24" s="19" t="s">
        <v>166</v>
      </c>
      <c r="I24" s="44">
        <v>0</v>
      </c>
      <c r="J24" s="44">
        <v>12.5</v>
      </c>
      <c r="K24" s="44">
        <v>87.5</v>
      </c>
      <c r="L24" s="44">
        <v>0</v>
      </c>
      <c r="M24" s="21">
        <f t="shared" si="2"/>
        <v>100</v>
      </c>
      <c r="N24" s="21">
        <f t="shared" si="3"/>
        <v>87.5</v>
      </c>
      <c r="O24" s="44">
        <v>12.5</v>
      </c>
      <c r="P24" s="44">
        <v>87.5</v>
      </c>
      <c r="Q24" s="44">
        <v>0</v>
      </c>
      <c r="R24" s="22">
        <v>1</v>
      </c>
      <c r="S24" s="17"/>
      <c r="T24" s="53" t="s">
        <v>100</v>
      </c>
      <c r="U24" s="53" t="s">
        <v>106</v>
      </c>
      <c r="V24" s="17"/>
      <c r="W24" s="28">
        <f t="shared" si="4"/>
        <v>0</v>
      </c>
      <c r="X24" s="28">
        <f t="shared" si="5"/>
        <v>1</v>
      </c>
      <c r="Y24" s="28">
        <f t="shared" si="6"/>
        <v>7</v>
      </c>
      <c r="Z24" s="28">
        <f t="shared" si="7"/>
        <v>0</v>
      </c>
    </row>
    <row r="25" spans="1:26" ht="14.25">
      <c r="A25" s="16">
        <v>19</v>
      </c>
      <c r="B25" s="53" t="s">
        <v>91</v>
      </c>
      <c r="C25" s="19">
        <v>7</v>
      </c>
      <c r="D25" s="19">
        <v>7</v>
      </c>
      <c r="E25" s="20">
        <f t="shared" si="0"/>
        <v>100</v>
      </c>
      <c r="F25" s="19">
        <v>3.5</v>
      </c>
      <c r="G25" s="20">
        <f t="shared" si="1"/>
        <v>3.7147</v>
      </c>
      <c r="H25" s="19" t="s">
        <v>168</v>
      </c>
      <c r="I25" s="44">
        <v>0</v>
      </c>
      <c r="J25" s="44">
        <v>42.86</v>
      </c>
      <c r="K25" s="44">
        <v>42.86</v>
      </c>
      <c r="L25" s="44">
        <v>14.29</v>
      </c>
      <c r="M25" s="21">
        <f t="shared" si="2"/>
        <v>100</v>
      </c>
      <c r="N25" s="21">
        <f t="shared" si="3"/>
        <v>57.15</v>
      </c>
      <c r="O25" s="44">
        <v>0</v>
      </c>
      <c r="P25" s="44">
        <v>100</v>
      </c>
      <c r="Q25" s="44">
        <v>0</v>
      </c>
      <c r="R25" s="22">
        <v>1</v>
      </c>
      <c r="S25" s="17"/>
      <c r="T25" s="53" t="s">
        <v>101</v>
      </c>
      <c r="U25" s="61" t="s">
        <v>110</v>
      </c>
      <c r="V25" s="17"/>
      <c r="W25" s="28">
        <f t="shared" si="4"/>
        <v>0</v>
      </c>
      <c r="X25" s="28">
        <f t="shared" si="5"/>
        <v>3.0002</v>
      </c>
      <c r="Y25" s="28">
        <f t="shared" si="6"/>
        <v>3.0002</v>
      </c>
      <c r="Z25" s="28">
        <f t="shared" si="7"/>
        <v>1.0003</v>
      </c>
    </row>
    <row r="26" spans="1:26" ht="14.25">
      <c r="A26" s="16">
        <v>20</v>
      </c>
      <c r="B26" s="53" t="s">
        <v>57</v>
      </c>
      <c r="C26" s="19">
        <v>8</v>
      </c>
      <c r="D26" s="19">
        <v>8</v>
      </c>
      <c r="E26" s="20">
        <f t="shared" si="0"/>
        <v>100</v>
      </c>
      <c r="F26" s="19">
        <v>4</v>
      </c>
      <c r="G26" s="20">
        <f t="shared" si="1"/>
        <v>4.25</v>
      </c>
      <c r="H26" s="19" t="s">
        <v>168</v>
      </c>
      <c r="I26" s="44">
        <v>0</v>
      </c>
      <c r="J26" s="44">
        <v>0</v>
      </c>
      <c r="K26" s="44">
        <v>75</v>
      </c>
      <c r="L26" s="44">
        <v>25</v>
      </c>
      <c r="M26" s="21">
        <f t="shared" si="2"/>
        <v>100</v>
      </c>
      <c r="N26" s="21">
        <f t="shared" si="3"/>
        <v>100</v>
      </c>
      <c r="O26" s="44">
        <v>12.5</v>
      </c>
      <c r="P26" s="44">
        <v>87.5</v>
      </c>
      <c r="Q26" s="44">
        <v>0</v>
      </c>
      <c r="R26" s="22">
        <v>1</v>
      </c>
      <c r="S26" s="17"/>
      <c r="T26" s="53">
        <v>7</v>
      </c>
      <c r="U26" s="53" t="s">
        <v>116</v>
      </c>
      <c r="V26" s="17" t="s">
        <v>117</v>
      </c>
      <c r="W26" s="28">
        <f t="shared" si="4"/>
        <v>0</v>
      </c>
      <c r="X26" s="28">
        <f t="shared" si="5"/>
        <v>0</v>
      </c>
      <c r="Y26" s="28">
        <f t="shared" si="6"/>
        <v>6</v>
      </c>
      <c r="Z26" s="28">
        <f t="shared" si="7"/>
        <v>2</v>
      </c>
    </row>
    <row r="27" spans="1:26" ht="14.25">
      <c r="A27" s="16">
        <v>21</v>
      </c>
      <c r="B27" s="53" t="s">
        <v>58</v>
      </c>
      <c r="C27" s="19">
        <v>4</v>
      </c>
      <c r="D27" s="19">
        <v>4</v>
      </c>
      <c r="E27" s="20">
        <f t="shared" si="0"/>
        <v>100</v>
      </c>
      <c r="F27" s="19">
        <v>4.2</v>
      </c>
      <c r="G27" s="20">
        <f t="shared" si="1"/>
        <v>4.5</v>
      </c>
      <c r="H27" s="19" t="s">
        <v>168</v>
      </c>
      <c r="I27" s="44">
        <v>0</v>
      </c>
      <c r="J27" s="44">
        <v>0</v>
      </c>
      <c r="K27" s="44">
        <v>50</v>
      </c>
      <c r="L27" s="44">
        <v>50</v>
      </c>
      <c r="M27" s="21">
        <f t="shared" si="2"/>
        <v>100</v>
      </c>
      <c r="N27" s="21">
        <f t="shared" si="3"/>
        <v>100</v>
      </c>
      <c r="O27" s="44">
        <v>0</v>
      </c>
      <c r="P27" s="44">
        <v>75</v>
      </c>
      <c r="Q27" s="44">
        <v>25</v>
      </c>
      <c r="R27" s="22">
        <v>1</v>
      </c>
      <c r="S27" s="17"/>
      <c r="T27" s="53"/>
      <c r="U27" s="53"/>
      <c r="V27" s="17"/>
      <c r="W27" s="28">
        <f t="shared" si="4"/>
        <v>0</v>
      </c>
      <c r="X27" s="28">
        <f t="shared" si="5"/>
        <v>0</v>
      </c>
      <c r="Y27" s="28">
        <f t="shared" si="6"/>
        <v>2</v>
      </c>
      <c r="Z27" s="28">
        <f t="shared" si="7"/>
        <v>2</v>
      </c>
    </row>
    <row r="28" spans="1:26" ht="14.25">
      <c r="A28" s="16">
        <v>22</v>
      </c>
      <c r="B28" s="53" t="s">
        <v>59</v>
      </c>
      <c r="C28" s="19">
        <v>6</v>
      </c>
      <c r="D28" s="19">
        <v>6</v>
      </c>
      <c r="E28" s="20">
        <f t="shared" si="0"/>
        <v>100</v>
      </c>
      <c r="F28" s="19">
        <v>4</v>
      </c>
      <c r="G28" s="20">
        <f t="shared" si="1"/>
        <v>4</v>
      </c>
      <c r="H28" s="19" t="s">
        <v>167</v>
      </c>
      <c r="I28" s="44">
        <v>0</v>
      </c>
      <c r="J28" s="44">
        <v>0</v>
      </c>
      <c r="K28" s="44">
        <v>100</v>
      </c>
      <c r="L28" s="44">
        <v>0</v>
      </c>
      <c r="M28" s="21">
        <f t="shared" si="2"/>
        <v>100</v>
      </c>
      <c r="N28" s="21">
        <f t="shared" si="3"/>
        <v>100</v>
      </c>
      <c r="O28" s="44">
        <v>0</v>
      </c>
      <c r="P28" s="44">
        <v>100</v>
      </c>
      <c r="Q28" s="44">
        <v>0</v>
      </c>
      <c r="R28" s="22">
        <v>1</v>
      </c>
      <c r="S28" s="17"/>
      <c r="T28" s="53" t="s">
        <v>102</v>
      </c>
      <c r="U28" s="53" t="s">
        <v>113</v>
      </c>
      <c r="V28" s="17"/>
      <c r="W28" s="28">
        <f t="shared" si="4"/>
        <v>0</v>
      </c>
      <c r="X28" s="28">
        <f t="shared" si="5"/>
        <v>0</v>
      </c>
      <c r="Y28" s="28">
        <f t="shared" si="6"/>
        <v>6</v>
      </c>
      <c r="Z28" s="28">
        <f t="shared" si="7"/>
        <v>0</v>
      </c>
    </row>
    <row r="29" spans="1:26" ht="14.25">
      <c r="A29" s="16">
        <v>23</v>
      </c>
      <c r="B29" s="53" t="s">
        <v>60</v>
      </c>
      <c r="C29" s="19">
        <v>10</v>
      </c>
      <c r="D29" s="19">
        <v>9</v>
      </c>
      <c r="E29" s="20">
        <f t="shared" si="0"/>
        <v>90</v>
      </c>
      <c r="F29" s="19">
        <v>3.9</v>
      </c>
      <c r="G29" s="20">
        <f t="shared" si="1"/>
        <v>4</v>
      </c>
      <c r="H29" s="19" t="s">
        <v>168</v>
      </c>
      <c r="I29" s="44">
        <v>0</v>
      </c>
      <c r="J29" s="44">
        <v>22.22</v>
      </c>
      <c r="K29" s="44">
        <v>55.56</v>
      </c>
      <c r="L29" s="44">
        <v>22.22</v>
      </c>
      <c r="M29" s="21">
        <f t="shared" si="2"/>
        <v>100</v>
      </c>
      <c r="N29" s="21">
        <f t="shared" si="3"/>
        <v>77.78</v>
      </c>
      <c r="O29" s="44">
        <v>0</v>
      </c>
      <c r="P29" s="44">
        <v>100</v>
      </c>
      <c r="Q29" s="44">
        <v>0</v>
      </c>
      <c r="R29" s="22">
        <v>1</v>
      </c>
      <c r="S29" s="17"/>
      <c r="T29" s="53" t="s">
        <v>102</v>
      </c>
      <c r="U29" s="53" t="s">
        <v>113</v>
      </c>
      <c r="V29" s="17"/>
      <c r="W29" s="28">
        <f t="shared" si="4"/>
        <v>0</v>
      </c>
      <c r="X29" s="28">
        <f t="shared" si="5"/>
        <v>1.9997999999999998</v>
      </c>
      <c r="Y29" s="28">
        <f t="shared" si="6"/>
        <v>5.0004</v>
      </c>
      <c r="Z29" s="28">
        <f t="shared" si="7"/>
        <v>1.9997999999999998</v>
      </c>
    </row>
    <row r="30" spans="1:26" ht="14.25">
      <c r="A30" s="16">
        <v>24</v>
      </c>
      <c r="B30" s="53" t="s">
        <v>92</v>
      </c>
      <c r="C30" s="19">
        <v>30</v>
      </c>
      <c r="D30" s="19">
        <v>14</v>
      </c>
      <c r="E30" s="20">
        <f t="shared" si="0"/>
        <v>46.666666666666664</v>
      </c>
      <c r="F30" s="19">
        <v>3.9</v>
      </c>
      <c r="G30" s="20">
        <f t="shared" si="1"/>
        <v>3.9286</v>
      </c>
      <c r="H30" s="19" t="s">
        <v>167</v>
      </c>
      <c r="I30" s="44">
        <v>0</v>
      </c>
      <c r="J30" s="44">
        <v>28.57</v>
      </c>
      <c r="K30" s="44">
        <v>50</v>
      </c>
      <c r="L30" s="44">
        <v>21.43</v>
      </c>
      <c r="M30" s="21">
        <f t="shared" si="2"/>
        <v>100</v>
      </c>
      <c r="N30" s="21">
        <f t="shared" si="3"/>
        <v>71.43</v>
      </c>
      <c r="O30" s="44">
        <v>0</v>
      </c>
      <c r="P30" s="44">
        <v>92.86</v>
      </c>
      <c r="Q30" s="44">
        <v>7.14</v>
      </c>
      <c r="R30" s="22">
        <v>1</v>
      </c>
      <c r="S30" s="17"/>
      <c r="T30" s="53" t="s">
        <v>104</v>
      </c>
      <c r="U30" s="53" t="s">
        <v>114</v>
      </c>
      <c r="V30" s="17"/>
      <c r="W30" s="28">
        <f t="shared" si="4"/>
        <v>0</v>
      </c>
      <c r="X30" s="28">
        <f t="shared" si="5"/>
        <v>3.9998</v>
      </c>
      <c r="Y30" s="28">
        <f t="shared" si="6"/>
        <v>7</v>
      </c>
      <c r="Z30" s="28">
        <f t="shared" si="7"/>
        <v>3.0002</v>
      </c>
    </row>
    <row r="31" spans="1:26" ht="14.25">
      <c r="A31" s="16">
        <v>25</v>
      </c>
      <c r="B31" s="53" t="s">
        <v>93</v>
      </c>
      <c r="C31" s="19">
        <v>4</v>
      </c>
      <c r="D31" s="19">
        <v>4</v>
      </c>
      <c r="E31" s="20">
        <f t="shared" si="0"/>
        <v>100</v>
      </c>
      <c r="F31" s="19">
        <v>4</v>
      </c>
      <c r="G31" s="20">
        <f t="shared" si="1"/>
        <v>4</v>
      </c>
      <c r="H31" s="19" t="s">
        <v>167</v>
      </c>
      <c r="I31" s="44">
        <v>0</v>
      </c>
      <c r="J31" s="44">
        <v>0</v>
      </c>
      <c r="K31" s="44">
        <v>100</v>
      </c>
      <c r="L31" s="44">
        <v>0</v>
      </c>
      <c r="M31" s="21">
        <f t="shared" si="2"/>
        <v>100</v>
      </c>
      <c r="N31" s="21">
        <f t="shared" si="3"/>
        <v>100</v>
      </c>
      <c r="O31" s="44">
        <v>0</v>
      </c>
      <c r="P31" s="44">
        <v>100</v>
      </c>
      <c r="Q31" s="44">
        <v>0</v>
      </c>
      <c r="R31" s="22">
        <v>1</v>
      </c>
      <c r="S31" s="17"/>
      <c r="T31" s="53">
        <v>4</v>
      </c>
      <c r="U31" s="53" t="s">
        <v>107</v>
      </c>
      <c r="V31" s="17"/>
      <c r="W31" s="28">
        <f t="shared" si="4"/>
        <v>0</v>
      </c>
      <c r="X31" s="28">
        <f t="shared" si="5"/>
        <v>0</v>
      </c>
      <c r="Y31" s="28">
        <f t="shared" si="6"/>
        <v>4</v>
      </c>
      <c r="Z31" s="28">
        <f t="shared" si="7"/>
        <v>0</v>
      </c>
    </row>
    <row r="32" spans="1:26" ht="14.25">
      <c r="A32" s="36">
        <v>26</v>
      </c>
      <c r="B32" s="54" t="s">
        <v>64</v>
      </c>
      <c r="C32" s="52">
        <v>12</v>
      </c>
      <c r="D32" s="52">
        <v>7</v>
      </c>
      <c r="E32" s="39">
        <f t="shared" si="0"/>
        <v>58.333333333333336</v>
      </c>
      <c r="F32" s="52">
        <v>4.4</v>
      </c>
      <c r="G32" s="39">
        <f t="shared" si="1"/>
        <v>4</v>
      </c>
      <c r="H32" s="52" t="s">
        <v>166</v>
      </c>
      <c r="I32" s="51">
        <v>0</v>
      </c>
      <c r="J32" s="51">
        <v>28.57</v>
      </c>
      <c r="K32" s="51">
        <v>42.86</v>
      </c>
      <c r="L32" s="51">
        <v>28.57</v>
      </c>
      <c r="M32" s="40">
        <f t="shared" si="2"/>
        <v>100</v>
      </c>
      <c r="N32" s="40">
        <f t="shared" si="3"/>
        <v>71.43</v>
      </c>
      <c r="O32" s="51">
        <v>0</v>
      </c>
      <c r="P32" s="51">
        <v>71.43</v>
      </c>
      <c r="Q32" s="51">
        <v>28.57</v>
      </c>
      <c r="R32" s="41">
        <v>1</v>
      </c>
      <c r="S32" s="38"/>
      <c r="T32" s="54">
        <v>3</v>
      </c>
      <c r="U32" s="54" t="s">
        <v>114</v>
      </c>
      <c r="V32" s="38"/>
      <c r="W32" s="42">
        <f t="shared" si="4"/>
        <v>0</v>
      </c>
      <c r="X32" s="42">
        <f t="shared" si="5"/>
        <v>1.9999</v>
      </c>
      <c r="Y32" s="42">
        <f t="shared" si="6"/>
        <v>3.0002</v>
      </c>
      <c r="Z32" s="42">
        <f t="shared" si="7"/>
        <v>1.9999</v>
      </c>
    </row>
    <row r="33" spans="1:26" ht="14.25">
      <c r="A33" s="16">
        <v>27</v>
      </c>
      <c r="B33" s="53" t="s">
        <v>65</v>
      </c>
      <c r="C33" s="19">
        <v>4</v>
      </c>
      <c r="D33" s="19">
        <v>4</v>
      </c>
      <c r="E33" s="20">
        <f t="shared" si="0"/>
        <v>100</v>
      </c>
      <c r="F33" s="19">
        <v>3</v>
      </c>
      <c r="G33" s="20">
        <f t="shared" si="1"/>
        <v>3</v>
      </c>
      <c r="H33" s="19" t="s">
        <v>167</v>
      </c>
      <c r="I33" s="19">
        <v>0</v>
      </c>
      <c r="J33" s="19">
        <v>100</v>
      </c>
      <c r="K33" s="19">
        <v>0</v>
      </c>
      <c r="L33" s="19">
        <v>0</v>
      </c>
      <c r="M33" s="21">
        <f t="shared" si="2"/>
        <v>100</v>
      </c>
      <c r="N33" s="21">
        <f t="shared" si="3"/>
        <v>0</v>
      </c>
      <c r="O33" s="19">
        <v>0</v>
      </c>
      <c r="P33" s="19">
        <v>100</v>
      </c>
      <c r="Q33" s="19">
        <v>0</v>
      </c>
      <c r="R33" s="22">
        <v>1</v>
      </c>
      <c r="S33" s="17"/>
      <c r="T33" s="53" t="s">
        <v>95</v>
      </c>
      <c r="U33" s="53" t="s">
        <v>115</v>
      </c>
      <c r="V33" s="17"/>
      <c r="W33" s="28">
        <f t="shared" si="4"/>
        <v>0</v>
      </c>
      <c r="X33" s="28">
        <f t="shared" si="5"/>
        <v>4</v>
      </c>
      <c r="Y33" s="28">
        <f t="shared" si="6"/>
        <v>0</v>
      </c>
      <c r="Z33" s="28">
        <f t="shared" si="7"/>
        <v>0</v>
      </c>
    </row>
  </sheetData>
  <sheetProtection/>
  <mergeCells count="22">
    <mergeCell ref="A1:V1"/>
    <mergeCell ref="A2:V2"/>
    <mergeCell ref="A3:V3"/>
    <mergeCell ref="A4:V4"/>
    <mergeCell ref="A5:A6"/>
    <mergeCell ref="B5:B6"/>
    <mergeCell ref="C5:C6"/>
    <mergeCell ref="D5:D6"/>
    <mergeCell ref="E5:E6"/>
    <mergeCell ref="F5:F6"/>
    <mergeCell ref="G5:G6"/>
    <mergeCell ref="H5:H6"/>
    <mergeCell ref="I5:L5"/>
    <mergeCell ref="M5:M6"/>
    <mergeCell ref="N5:N6"/>
    <mergeCell ref="O5:Q5"/>
    <mergeCell ref="R5:R6"/>
    <mergeCell ref="S5:S6"/>
    <mergeCell ref="T5:T6"/>
    <mergeCell ref="U5:U6"/>
    <mergeCell ref="V5:V6"/>
    <mergeCell ref="W5:Z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4"/>
  <sheetViews>
    <sheetView zoomScalePageLayoutView="0" workbookViewId="0" topLeftCell="A6">
      <selection activeCell="H24" sqref="H24"/>
    </sheetView>
  </sheetViews>
  <sheetFormatPr defaultColWidth="9.140625" defaultRowHeight="15"/>
  <cols>
    <col min="1" max="1" width="4.7109375" style="0" customWidth="1"/>
    <col min="2" max="2" width="35.00390625" style="0" customWidth="1"/>
    <col min="20" max="20" width="11.00390625" style="0" customWidth="1"/>
    <col min="21" max="21" width="22.00390625" style="0" customWidth="1"/>
  </cols>
  <sheetData>
    <row r="1" spans="1:22" s="3" customFormat="1" ht="24.75" customHeight="1">
      <c r="A1" s="93" t="s">
        <v>21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1:22" s="5" customFormat="1" ht="26.25" customHeight="1">
      <c r="A2" s="94" t="s">
        <v>22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</row>
    <row r="3" spans="1:22" s="5" customFormat="1" ht="27" customHeight="1">
      <c r="A3" s="71" t="s">
        <v>161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2" s="5" customFormat="1" ht="28.5" customHeight="1">
      <c r="A4" s="91" t="s">
        <v>89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</row>
    <row r="5" spans="1:26" s="4" customFormat="1" ht="64.5" customHeight="1">
      <c r="A5" s="111" t="s">
        <v>0</v>
      </c>
      <c r="B5" s="99" t="s">
        <v>90</v>
      </c>
      <c r="C5" s="99" t="s">
        <v>9</v>
      </c>
      <c r="D5" s="99" t="s">
        <v>4</v>
      </c>
      <c r="E5" s="99" t="s">
        <v>12</v>
      </c>
      <c r="F5" s="99" t="s">
        <v>25</v>
      </c>
      <c r="G5" s="99" t="s">
        <v>19</v>
      </c>
      <c r="H5" s="102" t="s">
        <v>17</v>
      </c>
      <c r="I5" s="104" t="s">
        <v>13</v>
      </c>
      <c r="J5" s="105"/>
      <c r="K5" s="105"/>
      <c r="L5" s="106"/>
      <c r="M5" s="99" t="s">
        <v>10</v>
      </c>
      <c r="N5" s="99" t="s">
        <v>11</v>
      </c>
      <c r="O5" s="110" t="s">
        <v>16</v>
      </c>
      <c r="P5" s="110"/>
      <c r="Q5" s="110"/>
      <c r="R5" s="95" t="s">
        <v>20</v>
      </c>
      <c r="S5" s="95" t="s">
        <v>18</v>
      </c>
      <c r="T5" s="97" t="s">
        <v>14</v>
      </c>
      <c r="U5" s="107" t="s">
        <v>15</v>
      </c>
      <c r="V5" s="109" t="s">
        <v>26</v>
      </c>
      <c r="W5" s="101" t="s">
        <v>27</v>
      </c>
      <c r="X5" s="101"/>
      <c r="Y5" s="101"/>
      <c r="Z5" s="101"/>
    </row>
    <row r="6" spans="1:26" s="4" customFormat="1" ht="57" customHeight="1">
      <c r="A6" s="103"/>
      <c r="B6" s="100"/>
      <c r="C6" s="100"/>
      <c r="D6" s="100"/>
      <c r="E6" s="100"/>
      <c r="F6" s="100"/>
      <c r="G6" s="100"/>
      <c r="H6" s="103"/>
      <c r="I6" s="7" t="s">
        <v>5</v>
      </c>
      <c r="J6" s="7" t="s">
        <v>6</v>
      </c>
      <c r="K6" s="7" t="s">
        <v>7</v>
      </c>
      <c r="L6" s="7" t="s">
        <v>8</v>
      </c>
      <c r="M6" s="100"/>
      <c r="N6" s="100"/>
      <c r="O6" s="8" t="s">
        <v>2</v>
      </c>
      <c r="P6" s="8" t="s">
        <v>1</v>
      </c>
      <c r="Q6" s="8" t="s">
        <v>3</v>
      </c>
      <c r="R6" s="96"/>
      <c r="S6" s="96"/>
      <c r="T6" s="98"/>
      <c r="U6" s="108"/>
      <c r="V6" s="109"/>
      <c r="W6" s="7" t="s">
        <v>5</v>
      </c>
      <c r="X6" s="7" t="s">
        <v>6</v>
      </c>
      <c r="Y6" s="7" t="s">
        <v>7</v>
      </c>
      <c r="Z6" s="7" t="s">
        <v>8</v>
      </c>
    </row>
    <row r="7" spans="1:29" s="65" customFormat="1" ht="19.5" customHeight="1">
      <c r="A7" s="16">
        <v>1</v>
      </c>
      <c r="B7" s="34" t="s">
        <v>32</v>
      </c>
      <c r="C7" s="18"/>
      <c r="D7" s="44">
        <v>15536</v>
      </c>
      <c r="E7" s="20" t="e">
        <f aca="true" t="shared" si="0" ref="E7:E24">D7/C7*100</f>
        <v>#DIV/0!</v>
      </c>
      <c r="F7" s="14"/>
      <c r="G7" s="20">
        <f>(W7*2+X7*3+Y7*4+Z7*5)/D7</f>
        <v>3.7845999999999997</v>
      </c>
      <c r="H7" s="16"/>
      <c r="I7" s="44">
        <v>2.99</v>
      </c>
      <c r="J7" s="44">
        <v>34.73</v>
      </c>
      <c r="K7" s="44">
        <v>43.11</v>
      </c>
      <c r="L7" s="44">
        <v>19.17</v>
      </c>
      <c r="M7" s="21">
        <f>100-I7</f>
        <v>97.01</v>
      </c>
      <c r="N7" s="21">
        <f>K7+L7</f>
        <v>62.28</v>
      </c>
      <c r="O7" s="44">
        <v>22.94</v>
      </c>
      <c r="P7" s="44">
        <v>65.82</v>
      </c>
      <c r="Q7" s="44">
        <v>11.23</v>
      </c>
      <c r="R7" s="24"/>
      <c r="S7" s="24"/>
      <c r="T7" s="25"/>
      <c r="U7" s="26"/>
      <c r="V7" s="27"/>
      <c r="W7" s="28">
        <f>I7/100*D7</f>
        <v>464.5264</v>
      </c>
      <c r="X7" s="28">
        <f>J7/100*D7</f>
        <v>5395.652799999999</v>
      </c>
      <c r="Y7" s="28">
        <f>K7/100*D7</f>
        <v>6697.5696</v>
      </c>
      <c r="Z7" s="28">
        <f>L7/100*D7</f>
        <v>2978.2512</v>
      </c>
      <c r="AA7" s="62"/>
      <c r="AB7" s="63"/>
      <c r="AC7" s="64"/>
    </row>
    <row r="8" spans="1:28" s="64" customFormat="1" ht="19.5" customHeight="1">
      <c r="A8" s="16">
        <v>2</v>
      </c>
      <c r="B8" s="34" t="s">
        <v>118</v>
      </c>
      <c r="C8" s="16">
        <v>1025</v>
      </c>
      <c r="D8" s="44">
        <v>283</v>
      </c>
      <c r="E8" s="20">
        <f t="shared" si="0"/>
        <v>27.60975609756098</v>
      </c>
      <c r="F8" s="16">
        <v>4</v>
      </c>
      <c r="G8" s="20">
        <f>(W8*2+X8*3+Y8*4+Z8*5)/D8</f>
        <v>3.9364000000000003</v>
      </c>
      <c r="H8" s="29" t="s">
        <v>166</v>
      </c>
      <c r="I8" s="44">
        <v>0</v>
      </c>
      <c r="J8" s="44">
        <v>26.15</v>
      </c>
      <c r="K8" s="44">
        <v>54.06</v>
      </c>
      <c r="L8" s="44">
        <v>19.79</v>
      </c>
      <c r="M8" s="21">
        <f>100-I8</f>
        <v>100</v>
      </c>
      <c r="N8" s="21">
        <f>K8+L8</f>
        <v>73.85</v>
      </c>
      <c r="O8" s="44">
        <v>8.48</v>
      </c>
      <c r="P8" s="44">
        <v>78.45</v>
      </c>
      <c r="Q8" s="44">
        <v>13.07</v>
      </c>
      <c r="R8" s="22">
        <v>32</v>
      </c>
      <c r="S8" s="22"/>
      <c r="T8" s="31" t="s">
        <v>165</v>
      </c>
      <c r="U8" s="26" t="s">
        <v>165</v>
      </c>
      <c r="V8" s="27"/>
      <c r="W8" s="28">
        <f aca="true" t="shared" si="1" ref="W8:W24">I8/100*D8</f>
        <v>0</v>
      </c>
      <c r="X8" s="28">
        <f aca="true" t="shared" si="2" ref="X8:X24">J8/100*D8</f>
        <v>74.00450000000001</v>
      </c>
      <c r="Y8" s="28">
        <f aca="true" t="shared" si="3" ref="Y8:Y24">K8/100*D8</f>
        <v>152.9898</v>
      </c>
      <c r="Z8" s="28">
        <f aca="true" t="shared" si="4" ref="Z8:Z24">L8/100*D8</f>
        <v>56.0057</v>
      </c>
      <c r="AA8" s="62"/>
      <c r="AB8" s="63"/>
    </row>
    <row r="9" spans="1:28" s="64" customFormat="1" ht="19.5" customHeight="1">
      <c r="A9" s="16">
        <v>3</v>
      </c>
      <c r="B9" s="34" t="s">
        <v>34</v>
      </c>
      <c r="C9" s="16">
        <v>155</v>
      </c>
      <c r="D9" s="44">
        <v>50</v>
      </c>
      <c r="E9" s="20">
        <f t="shared" si="0"/>
        <v>32.25806451612903</v>
      </c>
      <c r="F9" s="16">
        <v>4.1</v>
      </c>
      <c r="G9" s="20">
        <f aca="true" t="shared" si="5" ref="G9:G24">(W9*2+X9*3+Y9*4+Z9*5)/D9</f>
        <v>4.24</v>
      </c>
      <c r="H9" s="29" t="s">
        <v>168</v>
      </c>
      <c r="I9" s="44">
        <v>0</v>
      </c>
      <c r="J9" s="44">
        <v>14</v>
      </c>
      <c r="K9" s="44">
        <v>48</v>
      </c>
      <c r="L9" s="44">
        <v>38</v>
      </c>
      <c r="M9" s="21">
        <f aca="true" t="shared" si="6" ref="M9:M24">100-I9</f>
        <v>100</v>
      </c>
      <c r="N9" s="21">
        <f aca="true" t="shared" si="7" ref="N9:N24">K9+L9</f>
        <v>86</v>
      </c>
      <c r="O9" s="44">
        <v>4</v>
      </c>
      <c r="P9" s="44">
        <v>60</v>
      </c>
      <c r="Q9" s="44">
        <v>36</v>
      </c>
      <c r="R9" s="22">
        <v>1</v>
      </c>
      <c r="S9" s="22"/>
      <c r="T9" s="31">
        <v>1</v>
      </c>
      <c r="U9" s="13" t="s">
        <v>127</v>
      </c>
      <c r="V9" s="27"/>
      <c r="W9" s="28">
        <f t="shared" si="1"/>
        <v>0</v>
      </c>
      <c r="X9" s="28">
        <f t="shared" si="2"/>
        <v>7.000000000000001</v>
      </c>
      <c r="Y9" s="28">
        <f t="shared" si="3"/>
        <v>24</v>
      </c>
      <c r="Z9" s="28">
        <f t="shared" si="4"/>
        <v>19</v>
      </c>
      <c r="AA9" s="62"/>
      <c r="AB9" s="66"/>
    </row>
    <row r="10" spans="1:26" s="58" customFormat="1" ht="20.25" customHeight="1">
      <c r="A10" s="16">
        <v>4</v>
      </c>
      <c r="B10" s="34" t="s">
        <v>35</v>
      </c>
      <c r="C10" s="16">
        <v>111</v>
      </c>
      <c r="D10" s="44">
        <v>26</v>
      </c>
      <c r="E10" s="20">
        <f t="shared" si="0"/>
        <v>23.423423423423422</v>
      </c>
      <c r="F10" s="16">
        <v>3.7</v>
      </c>
      <c r="G10" s="20">
        <f t="shared" si="5"/>
        <v>3.4999999999999996</v>
      </c>
      <c r="H10" s="29" t="s">
        <v>166</v>
      </c>
      <c r="I10" s="44">
        <v>0</v>
      </c>
      <c r="J10" s="44">
        <v>61.54</v>
      </c>
      <c r="K10" s="44">
        <v>26.92</v>
      </c>
      <c r="L10" s="44">
        <v>11.54</v>
      </c>
      <c r="M10" s="21">
        <f t="shared" si="6"/>
        <v>100</v>
      </c>
      <c r="N10" s="21">
        <f t="shared" si="7"/>
        <v>38.46</v>
      </c>
      <c r="O10" s="44">
        <v>0</v>
      </c>
      <c r="P10" s="44">
        <v>100</v>
      </c>
      <c r="Q10" s="44">
        <v>0</v>
      </c>
      <c r="R10" s="22">
        <v>1</v>
      </c>
      <c r="S10" s="22"/>
      <c r="T10" s="31" t="s">
        <v>99</v>
      </c>
      <c r="U10" s="13" t="s">
        <v>131</v>
      </c>
      <c r="V10" s="27"/>
      <c r="W10" s="28">
        <f t="shared" si="1"/>
        <v>0</v>
      </c>
      <c r="X10" s="28">
        <f t="shared" si="2"/>
        <v>16.0004</v>
      </c>
      <c r="Y10" s="28">
        <f t="shared" si="3"/>
        <v>6.9992</v>
      </c>
      <c r="Z10" s="28">
        <f t="shared" si="4"/>
        <v>3.0003999999999995</v>
      </c>
    </row>
    <row r="11" spans="1:26" s="58" customFormat="1" ht="21" customHeight="1">
      <c r="A11" s="16">
        <v>5</v>
      </c>
      <c r="B11" s="34" t="s">
        <v>38</v>
      </c>
      <c r="C11" s="16">
        <v>105</v>
      </c>
      <c r="D11" s="44">
        <v>39</v>
      </c>
      <c r="E11" s="20">
        <f t="shared" si="0"/>
        <v>37.142857142857146</v>
      </c>
      <c r="F11" s="16">
        <v>3.7</v>
      </c>
      <c r="G11" s="20">
        <f t="shared" si="5"/>
        <v>3.8209000000000004</v>
      </c>
      <c r="H11" s="29" t="s">
        <v>168</v>
      </c>
      <c r="I11" s="44">
        <v>0</v>
      </c>
      <c r="J11" s="44">
        <v>28.21</v>
      </c>
      <c r="K11" s="44">
        <v>61.54</v>
      </c>
      <c r="L11" s="44">
        <v>10.26</v>
      </c>
      <c r="M11" s="21">
        <f t="shared" si="6"/>
        <v>100</v>
      </c>
      <c r="N11" s="21">
        <f t="shared" si="7"/>
        <v>71.8</v>
      </c>
      <c r="O11" s="44">
        <v>28.21</v>
      </c>
      <c r="P11" s="44">
        <v>61.54</v>
      </c>
      <c r="Q11" s="44">
        <v>10.26</v>
      </c>
      <c r="R11" s="22">
        <v>1</v>
      </c>
      <c r="S11" s="22"/>
      <c r="T11" s="31" t="s">
        <v>97</v>
      </c>
      <c r="U11" s="13" t="s">
        <v>135</v>
      </c>
      <c r="V11" s="27"/>
      <c r="W11" s="28">
        <f t="shared" si="1"/>
        <v>0</v>
      </c>
      <c r="X11" s="28">
        <f t="shared" si="2"/>
        <v>11.001900000000001</v>
      </c>
      <c r="Y11" s="28">
        <f t="shared" si="3"/>
        <v>24.0006</v>
      </c>
      <c r="Z11" s="28">
        <f t="shared" si="4"/>
        <v>4.0014</v>
      </c>
    </row>
    <row r="12" spans="1:26" s="58" customFormat="1" ht="12.75">
      <c r="A12" s="16">
        <v>6</v>
      </c>
      <c r="B12" s="34" t="s">
        <v>39</v>
      </c>
      <c r="C12" s="19">
        <v>10</v>
      </c>
      <c r="D12" s="44">
        <v>10</v>
      </c>
      <c r="E12" s="19">
        <f t="shared" si="0"/>
        <v>100</v>
      </c>
      <c r="F12" s="19"/>
      <c r="G12" s="20">
        <f t="shared" si="5"/>
        <v>3.9</v>
      </c>
      <c r="H12" s="19"/>
      <c r="I12" s="44">
        <v>0</v>
      </c>
      <c r="J12" s="44">
        <v>10</v>
      </c>
      <c r="K12" s="44">
        <v>90</v>
      </c>
      <c r="L12" s="44">
        <v>0</v>
      </c>
      <c r="M12" s="21">
        <f t="shared" si="6"/>
        <v>100</v>
      </c>
      <c r="N12" s="21">
        <f t="shared" si="7"/>
        <v>90</v>
      </c>
      <c r="O12" s="44">
        <v>0</v>
      </c>
      <c r="P12" s="44">
        <v>100</v>
      </c>
      <c r="Q12" s="44">
        <v>0</v>
      </c>
      <c r="R12" s="22">
        <v>1</v>
      </c>
      <c r="S12" s="17"/>
      <c r="T12" s="53" t="s">
        <v>72</v>
      </c>
      <c r="U12" s="12" t="s">
        <v>127</v>
      </c>
      <c r="V12" s="17"/>
      <c r="W12" s="28">
        <f t="shared" si="1"/>
        <v>0</v>
      </c>
      <c r="X12" s="28">
        <f t="shared" si="2"/>
        <v>1</v>
      </c>
      <c r="Y12" s="28">
        <f t="shared" si="3"/>
        <v>9</v>
      </c>
      <c r="Z12" s="28">
        <f t="shared" si="4"/>
        <v>0</v>
      </c>
    </row>
    <row r="13" spans="1:26" s="58" customFormat="1" ht="12.75">
      <c r="A13" s="16">
        <v>7</v>
      </c>
      <c r="B13" s="34" t="s">
        <v>40</v>
      </c>
      <c r="C13" s="19">
        <v>15</v>
      </c>
      <c r="D13" s="44">
        <v>15</v>
      </c>
      <c r="E13" s="19">
        <f t="shared" si="0"/>
        <v>100</v>
      </c>
      <c r="F13" s="19"/>
      <c r="G13" s="20">
        <f t="shared" si="5"/>
        <v>4.0667</v>
      </c>
      <c r="H13" s="19"/>
      <c r="I13" s="44">
        <v>0</v>
      </c>
      <c r="J13" s="44">
        <v>13.33</v>
      </c>
      <c r="K13" s="44">
        <v>66.67</v>
      </c>
      <c r="L13" s="44">
        <v>20</v>
      </c>
      <c r="M13" s="21">
        <f t="shared" si="6"/>
        <v>100</v>
      </c>
      <c r="N13" s="21">
        <f t="shared" si="7"/>
        <v>86.67</v>
      </c>
      <c r="O13" s="44">
        <v>26.67</v>
      </c>
      <c r="P13" s="44">
        <v>40</v>
      </c>
      <c r="Q13" s="44">
        <v>33.33</v>
      </c>
      <c r="R13" s="22">
        <v>1</v>
      </c>
      <c r="S13" s="17"/>
      <c r="T13" s="53">
        <v>7</v>
      </c>
      <c r="U13" s="17" t="s">
        <v>130</v>
      </c>
      <c r="V13" s="17"/>
      <c r="W13" s="28">
        <f t="shared" si="1"/>
        <v>0</v>
      </c>
      <c r="X13" s="28">
        <f t="shared" si="2"/>
        <v>1.9995</v>
      </c>
      <c r="Y13" s="28">
        <f t="shared" si="3"/>
        <v>10.0005</v>
      </c>
      <c r="Z13" s="28">
        <f t="shared" si="4"/>
        <v>3</v>
      </c>
    </row>
    <row r="14" spans="1:26" s="58" customFormat="1" ht="12.75">
      <c r="A14" s="16">
        <v>8</v>
      </c>
      <c r="B14" s="34" t="s">
        <v>42</v>
      </c>
      <c r="C14" s="19">
        <v>12</v>
      </c>
      <c r="D14" s="44">
        <v>9</v>
      </c>
      <c r="E14" s="19">
        <f t="shared" si="0"/>
        <v>75</v>
      </c>
      <c r="F14" s="19"/>
      <c r="G14" s="20">
        <f t="shared" si="5"/>
        <v>3.8884999999999996</v>
      </c>
      <c r="H14" s="19"/>
      <c r="I14" s="44">
        <v>0</v>
      </c>
      <c r="J14" s="44">
        <v>33.33</v>
      </c>
      <c r="K14" s="44">
        <v>44.44</v>
      </c>
      <c r="L14" s="44">
        <v>22.22</v>
      </c>
      <c r="M14" s="21">
        <f t="shared" si="6"/>
        <v>100</v>
      </c>
      <c r="N14" s="21">
        <f t="shared" si="7"/>
        <v>66.66</v>
      </c>
      <c r="O14" s="44">
        <v>11.11</v>
      </c>
      <c r="P14" s="44">
        <v>88.89</v>
      </c>
      <c r="Q14" s="44">
        <v>0</v>
      </c>
      <c r="R14" s="22">
        <v>1</v>
      </c>
      <c r="S14" s="17"/>
      <c r="T14" s="53" t="s">
        <v>122</v>
      </c>
      <c r="U14" s="17" t="s">
        <v>137</v>
      </c>
      <c r="V14" s="17"/>
      <c r="W14" s="28">
        <f t="shared" si="1"/>
        <v>0</v>
      </c>
      <c r="X14" s="28">
        <f t="shared" si="2"/>
        <v>2.9997</v>
      </c>
      <c r="Y14" s="28">
        <f t="shared" si="3"/>
        <v>3.9995999999999996</v>
      </c>
      <c r="Z14" s="28">
        <f t="shared" si="4"/>
        <v>1.9997999999999998</v>
      </c>
    </row>
    <row r="15" spans="1:26" s="58" customFormat="1" ht="12.75">
      <c r="A15" s="16">
        <v>9</v>
      </c>
      <c r="B15" s="34" t="s">
        <v>43</v>
      </c>
      <c r="C15" s="19">
        <v>63</v>
      </c>
      <c r="D15" s="44">
        <v>25</v>
      </c>
      <c r="E15" s="67">
        <f t="shared" si="0"/>
        <v>39.682539682539684</v>
      </c>
      <c r="F15" s="19">
        <v>3.6</v>
      </c>
      <c r="G15" s="20">
        <f t="shared" si="5"/>
        <v>3.8</v>
      </c>
      <c r="H15" s="19" t="s">
        <v>168</v>
      </c>
      <c r="I15" s="44">
        <v>0</v>
      </c>
      <c r="J15" s="44">
        <v>36</v>
      </c>
      <c r="K15" s="44">
        <v>48</v>
      </c>
      <c r="L15" s="44">
        <v>16</v>
      </c>
      <c r="M15" s="21">
        <f t="shared" si="6"/>
        <v>100</v>
      </c>
      <c r="N15" s="21">
        <f t="shared" si="7"/>
        <v>64</v>
      </c>
      <c r="O15" s="44">
        <v>4</v>
      </c>
      <c r="P15" s="44">
        <v>92</v>
      </c>
      <c r="Q15" s="44">
        <v>4</v>
      </c>
      <c r="R15" s="22">
        <v>1</v>
      </c>
      <c r="S15" s="17"/>
      <c r="T15" s="53" t="s">
        <v>123</v>
      </c>
      <c r="U15" s="17" t="s">
        <v>134</v>
      </c>
      <c r="V15" s="17"/>
      <c r="W15" s="28">
        <f t="shared" si="1"/>
        <v>0</v>
      </c>
      <c r="X15" s="28">
        <f t="shared" si="2"/>
        <v>9</v>
      </c>
      <c r="Y15" s="28">
        <f t="shared" si="3"/>
        <v>12</v>
      </c>
      <c r="Z15" s="28">
        <f t="shared" si="4"/>
        <v>4</v>
      </c>
    </row>
    <row r="16" spans="1:26" s="58" customFormat="1" ht="12.75">
      <c r="A16" s="16">
        <v>10</v>
      </c>
      <c r="B16" s="34" t="s">
        <v>44</v>
      </c>
      <c r="C16" s="19">
        <v>81</v>
      </c>
      <c r="D16" s="44">
        <v>19</v>
      </c>
      <c r="E16" s="67">
        <f t="shared" si="0"/>
        <v>23.456790123456788</v>
      </c>
      <c r="F16" s="19">
        <v>3.6</v>
      </c>
      <c r="G16" s="20">
        <f t="shared" si="5"/>
        <v>3.6314999999999995</v>
      </c>
      <c r="H16" s="19" t="s">
        <v>167</v>
      </c>
      <c r="I16" s="44">
        <v>0</v>
      </c>
      <c r="J16" s="44">
        <v>42.11</v>
      </c>
      <c r="K16" s="44">
        <v>52.63</v>
      </c>
      <c r="L16" s="44">
        <v>5.26</v>
      </c>
      <c r="M16" s="21">
        <f t="shared" si="6"/>
        <v>100</v>
      </c>
      <c r="N16" s="21">
        <f t="shared" si="7"/>
        <v>57.89</v>
      </c>
      <c r="O16" s="44">
        <v>0</v>
      </c>
      <c r="P16" s="44">
        <v>100</v>
      </c>
      <c r="Q16" s="44">
        <v>0</v>
      </c>
      <c r="R16" s="22">
        <v>1</v>
      </c>
      <c r="S16" s="17"/>
      <c r="T16" s="53" t="s">
        <v>102</v>
      </c>
      <c r="U16" s="17" t="s">
        <v>133</v>
      </c>
      <c r="V16" s="17"/>
      <c r="W16" s="28">
        <f t="shared" si="1"/>
        <v>0</v>
      </c>
      <c r="X16" s="28">
        <f t="shared" si="2"/>
        <v>8.0009</v>
      </c>
      <c r="Y16" s="28">
        <f t="shared" si="3"/>
        <v>9.9997</v>
      </c>
      <c r="Z16" s="28">
        <f t="shared" si="4"/>
        <v>0.9994000000000001</v>
      </c>
    </row>
    <row r="17" spans="1:26" s="58" customFormat="1" ht="12.75">
      <c r="A17" s="16">
        <v>11</v>
      </c>
      <c r="B17" s="34" t="s">
        <v>119</v>
      </c>
      <c r="C17" s="19">
        <v>72</v>
      </c>
      <c r="D17" s="44">
        <v>23</v>
      </c>
      <c r="E17" s="67">
        <f t="shared" si="0"/>
        <v>31.944444444444443</v>
      </c>
      <c r="F17" s="19">
        <v>4.4</v>
      </c>
      <c r="G17" s="20">
        <f t="shared" si="5"/>
        <v>4.3043000000000005</v>
      </c>
      <c r="H17" s="19" t="s">
        <v>166</v>
      </c>
      <c r="I17" s="44">
        <v>0</v>
      </c>
      <c r="J17" s="44">
        <v>8.7</v>
      </c>
      <c r="K17" s="44">
        <v>52.17</v>
      </c>
      <c r="L17" s="44">
        <v>39.13</v>
      </c>
      <c r="M17" s="21">
        <f t="shared" si="6"/>
        <v>100</v>
      </c>
      <c r="N17" s="21">
        <f t="shared" si="7"/>
        <v>91.30000000000001</v>
      </c>
      <c r="O17" s="44">
        <v>4.35</v>
      </c>
      <c r="P17" s="44">
        <v>82.61</v>
      </c>
      <c r="Q17" s="44">
        <v>13.04</v>
      </c>
      <c r="R17" s="22">
        <v>1</v>
      </c>
      <c r="S17" s="17"/>
      <c r="T17" s="31" t="s">
        <v>165</v>
      </c>
      <c r="U17" s="26" t="s">
        <v>165</v>
      </c>
      <c r="V17" s="17"/>
      <c r="W17" s="28">
        <f t="shared" si="1"/>
        <v>0</v>
      </c>
      <c r="X17" s="28">
        <f t="shared" si="2"/>
        <v>2.001</v>
      </c>
      <c r="Y17" s="28">
        <f t="shared" si="3"/>
        <v>11.999100000000002</v>
      </c>
      <c r="Z17" s="28">
        <f t="shared" si="4"/>
        <v>8.9999</v>
      </c>
    </row>
    <row r="18" spans="1:26" s="58" customFormat="1" ht="12.75">
      <c r="A18" s="16">
        <v>12</v>
      </c>
      <c r="B18" s="34" t="s">
        <v>47</v>
      </c>
      <c r="C18" s="19">
        <v>79</v>
      </c>
      <c r="D18" s="44">
        <v>27</v>
      </c>
      <c r="E18" s="67">
        <f t="shared" si="0"/>
        <v>34.177215189873415</v>
      </c>
      <c r="F18" s="19">
        <v>4</v>
      </c>
      <c r="G18" s="20">
        <f t="shared" si="5"/>
        <v>4.2593</v>
      </c>
      <c r="H18" s="19" t="s">
        <v>166</v>
      </c>
      <c r="I18" s="44">
        <v>0</v>
      </c>
      <c r="J18" s="44">
        <v>11.11</v>
      </c>
      <c r="K18" s="44">
        <v>51.85</v>
      </c>
      <c r="L18" s="44">
        <v>37.04</v>
      </c>
      <c r="M18" s="21">
        <f t="shared" si="6"/>
        <v>100</v>
      </c>
      <c r="N18" s="21">
        <f t="shared" si="7"/>
        <v>88.89</v>
      </c>
      <c r="O18" s="44">
        <v>11.11</v>
      </c>
      <c r="P18" s="44">
        <v>74.07</v>
      </c>
      <c r="Q18" s="44">
        <v>14.81</v>
      </c>
      <c r="R18" s="22">
        <v>1</v>
      </c>
      <c r="S18" s="17"/>
      <c r="T18" s="31" t="s">
        <v>165</v>
      </c>
      <c r="U18" s="26" t="s">
        <v>165</v>
      </c>
      <c r="V18" s="17"/>
      <c r="W18" s="28">
        <f t="shared" si="1"/>
        <v>0</v>
      </c>
      <c r="X18" s="28">
        <f t="shared" si="2"/>
        <v>2.9997</v>
      </c>
      <c r="Y18" s="28">
        <f t="shared" si="3"/>
        <v>13.9995</v>
      </c>
      <c r="Z18" s="28">
        <f t="shared" si="4"/>
        <v>10.0008</v>
      </c>
    </row>
    <row r="19" spans="1:26" s="58" customFormat="1" ht="12.75">
      <c r="A19" s="16">
        <v>13</v>
      </c>
      <c r="B19" s="34" t="s">
        <v>48</v>
      </c>
      <c r="C19" s="19">
        <v>6</v>
      </c>
      <c r="D19" s="44">
        <v>6</v>
      </c>
      <c r="E19" s="19">
        <f t="shared" si="0"/>
        <v>100</v>
      </c>
      <c r="F19" s="19"/>
      <c r="G19" s="20">
        <f t="shared" si="5"/>
        <v>4.0004</v>
      </c>
      <c r="H19" s="19"/>
      <c r="I19" s="44">
        <v>0</v>
      </c>
      <c r="J19" s="44">
        <v>16.67</v>
      </c>
      <c r="K19" s="44">
        <v>66.67</v>
      </c>
      <c r="L19" s="44">
        <v>16.67</v>
      </c>
      <c r="M19" s="21">
        <f t="shared" si="6"/>
        <v>100</v>
      </c>
      <c r="N19" s="21">
        <f t="shared" si="7"/>
        <v>83.34</v>
      </c>
      <c r="O19" s="44">
        <v>0</v>
      </c>
      <c r="P19" s="44">
        <v>66.67</v>
      </c>
      <c r="Q19" s="44">
        <v>33.33</v>
      </c>
      <c r="R19" s="22">
        <v>1</v>
      </c>
      <c r="S19" s="17"/>
      <c r="T19" s="53">
        <v>8</v>
      </c>
      <c r="U19" s="17" t="s">
        <v>128</v>
      </c>
      <c r="V19" s="17"/>
      <c r="W19" s="28">
        <f t="shared" si="1"/>
        <v>0</v>
      </c>
      <c r="X19" s="28">
        <f t="shared" si="2"/>
        <v>1.0002</v>
      </c>
      <c r="Y19" s="28">
        <f t="shared" si="3"/>
        <v>4.0002</v>
      </c>
      <c r="Z19" s="28">
        <f t="shared" si="4"/>
        <v>1.0002</v>
      </c>
    </row>
    <row r="20" spans="1:26" s="58" customFormat="1" ht="12.75">
      <c r="A20" s="16">
        <v>14</v>
      </c>
      <c r="B20" s="34" t="s">
        <v>120</v>
      </c>
      <c r="C20" s="19">
        <v>5</v>
      </c>
      <c r="D20" s="44">
        <v>3</v>
      </c>
      <c r="E20" s="19">
        <f t="shared" si="0"/>
        <v>60</v>
      </c>
      <c r="F20" s="19">
        <v>3.5</v>
      </c>
      <c r="G20" s="20">
        <f t="shared" si="5"/>
        <v>3.6667</v>
      </c>
      <c r="H20" s="19" t="s">
        <v>168</v>
      </c>
      <c r="I20" s="44">
        <v>0</v>
      </c>
      <c r="J20" s="44">
        <v>33.33</v>
      </c>
      <c r="K20" s="44">
        <v>66.67</v>
      </c>
      <c r="L20" s="44">
        <v>0</v>
      </c>
      <c r="M20" s="21">
        <f t="shared" si="6"/>
        <v>100</v>
      </c>
      <c r="N20" s="21">
        <f t="shared" si="7"/>
        <v>66.67</v>
      </c>
      <c r="O20" s="44">
        <v>33.33</v>
      </c>
      <c r="P20" s="44">
        <v>66.67</v>
      </c>
      <c r="Q20" s="44">
        <v>0</v>
      </c>
      <c r="R20" s="22">
        <v>1</v>
      </c>
      <c r="S20" s="17"/>
      <c r="T20" s="53" t="s">
        <v>124</v>
      </c>
      <c r="U20" s="12" t="s">
        <v>129</v>
      </c>
      <c r="V20" s="17"/>
      <c r="W20" s="28">
        <f t="shared" si="1"/>
        <v>0</v>
      </c>
      <c r="X20" s="28">
        <f t="shared" si="2"/>
        <v>0.9999</v>
      </c>
      <c r="Y20" s="28">
        <f t="shared" si="3"/>
        <v>2.0001</v>
      </c>
      <c r="Z20" s="28">
        <f t="shared" si="4"/>
        <v>0</v>
      </c>
    </row>
    <row r="21" spans="1:26" s="58" customFormat="1" ht="12.75">
      <c r="A21" s="16">
        <v>15</v>
      </c>
      <c r="B21" s="34" t="s">
        <v>121</v>
      </c>
      <c r="C21" s="19">
        <v>8</v>
      </c>
      <c r="D21" s="44">
        <v>4</v>
      </c>
      <c r="E21" s="19">
        <f t="shared" si="0"/>
        <v>50</v>
      </c>
      <c r="F21" s="19"/>
      <c r="G21" s="20">
        <f t="shared" si="5"/>
        <v>3.75</v>
      </c>
      <c r="H21" s="19"/>
      <c r="I21" s="44">
        <v>0</v>
      </c>
      <c r="J21" s="44">
        <v>25</v>
      </c>
      <c r="K21" s="44">
        <v>75</v>
      </c>
      <c r="L21" s="44">
        <v>0</v>
      </c>
      <c r="M21" s="21">
        <f t="shared" si="6"/>
        <v>100</v>
      </c>
      <c r="N21" s="21">
        <f t="shared" si="7"/>
        <v>75</v>
      </c>
      <c r="O21" s="44">
        <v>0</v>
      </c>
      <c r="P21" s="44">
        <v>100</v>
      </c>
      <c r="Q21" s="44">
        <v>0</v>
      </c>
      <c r="R21" s="22">
        <v>1</v>
      </c>
      <c r="S21" s="17"/>
      <c r="T21" s="53" t="s">
        <v>122</v>
      </c>
      <c r="U21" s="17" t="s">
        <v>137</v>
      </c>
      <c r="V21" s="17"/>
      <c r="W21" s="28">
        <f t="shared" si="1"/>
        <v>0</v>
      </c>
      <c r="X21" s="28">
        <f t="shared" si="2"/>
        <v>1</v>
      </c>
      <c r="Y21" s="28">
        <f t="shared" si="3"/>
        <v>3</v>
      </c>
      <c r="Z21" s="28">
        <f t="shared" si="4"/>
        <v>0</v>
      </c>
    </row>
    <row r="22" spans="1:26" s="58" customFormat="1" ht="12.75">
      <c r="A22" s="16">
        <v>16</v>
      </c>
      <c r="B22" s="34" t="s">
        <v>91</v>
      </c>
      <c r="C22" s="19">
        <v>7</v>
      </c>
      <c r="D22" s="44">
        <v>7</v>
      </c>
      <c r="E22" s="19">
        <f t="shared" si="0"/>
        <v>100</v>
      </c>
      <c r="F22" s="19"/>
      <c r="G22" s="20">
        <f t="shared" si="5"/>
        <v>3.7143000000000006</v>
      </c>
      <c r="H22" s="19"/>
      <c r="I22" s="44">
        <v>0</v>
      </c>
      <c r="J22" s="44">
        <v>28.57</v>
      </c>
      <c r="K22" s="44">
        <v>71.43</v>
      </c>
      <c r="L22" s="44">
        <v>0</v>
      </c>
      <c r="M22" s="21">
        <f t="shared" si="6"/>
        <v>100</v>
      </c>
      <c r="N22" s="21">
        <f t="shared" si="7"/>
        <v>71.43</v>
      </c>
      <c r="O22" s="44">
        <v>0</v>
      </c>
      <c r="P22" s="44">
        <v>100</v>
      </c>
      <c r="Q22" s="44">
        <v>0</v>
      </c>
      <c r="R22" s="22">
        <v>1</v>
      </c>
      <c r="S22" s="17"/>
      <c r="T22" s="53" t="s">
        <v>125</v>
      </c>
      <c r="U22" s="12" t="s">
        <v>132</v>
      </c>
      <c r="V22" s="17"/>
      <c r="W22" s="28">
        <f t="shared" si="1"/>
        <v>0</v>
      </c>
      <c r="X22" s="28">
        <f t="shared" si="2"/>
        <v>1.9999</v>
      </c>
      <c r="Y22" s="28">
        <f t="shared" si="3"/>
        <v>5.000100000000001</v>
      </c>
      <c r="Z22" s="28">
        <f t="shared" si="4"/>
        <v>0</v>
      </c>
    </row>
    <row r="23" spans="1:26" s="58" customFormat="1" ht="12.75">
      <c r="A23" s="16">
        <v>17</v>
      </c>
      <c r="B23" s="34" t="s">
        <v>59</v>
      </c>
      <c r="C23" s="19">
        <v>6</v>
      </c>
      <c r="D23" s="44">
        <v>6</v>
      </c>
      <c r="E23" s="19">
        <f t="shared" si="0"/>
        <v>100</v>
      </c>
      <c r="F23" s="19">
        <v>3.2</v>
      </c>
      <c r="G23" s="20">
        <f t="shared" si="5"/>
        <v>3.6667</v>
      </c>
      <c r="H23" s="19" t="s">
        <v>168</v>
      </c>
      <c r="I23" s="44">
        <v>0</v>
      </c>
      <c r="J23" s="44">
        <v>33.33</v>
      </c>
      <c r="K23" s="44">
        <v>66.67</v>
      </c>
      <c r="L23" s="44">
        <v>0</v>
      </c>
      <c r="M23" s="21">
        <f t="shared" si="6"/>
        <v>100</v>
      </c>
      <c r="N23" s="21">
        <f t="shared" si="7"/>
        <v>66.67</v>
      </c>
      <c r="O23" s="44">
        <v>0</v>
      </c>
      <c r="P23" s="44">
        <v>100</v>
      </c>
      <c r="Q23" s="44">
        <v>0</v>
      </c>
      <c r="R23" s="22">
        <v>1</v>
      </c>
      <c r="S23" s="17"/>
      <c r="T23" s="53">
        <v>8</v>
      </c>
      <c r="U23" s="17" t="s">
        <v>128</v>
      </c>
      <c r="V23" s="17"/>
      <c r="W23" s="28">
        <f t="shared" si="1"/>
        <v>0</v>
      </c>
      <c r="X23" s="28">
        <f t="shared" si="2"/>
        <v>1.9998</v>
      </c>
      <c r="Y23" s="28">
        <f t="shared" si="3"/>
        <v>4.0002</v>
      </c>
      <c r="Z23" s="28">
        <f t="shared" si="4"/>
        <v>0</v>
      </c>
    </row>
    <row r="24" spans="1:26" s="58" customFormat="1" ht="12.75">
      <c r="A24" s="16">
        <v>18</v>
      </c>
      <c r="B24" s="34" t="s">
        <v>60</v>
      </c>
      <c r="C24" s="19">
        <v>14</v>
      </c>
      <c r="D24" s="44">
        <v>14</v>
      </c>
      <c r="E24" s="19">
        <f t="shared" si="0"/>
        <v>100</v>
      </c>
      <c r="F24" s="19"/>
      <c r="G24" s="20">
        <f t="shared" si="5"/>
        <v>3.6429000000000005</v>
      </c>
      <c r="H24" s="19"/>
      <c r="I24" s="44">
        <v>0</v>
      </c>
      <c r="J24" s="44">
        <v>35.71</v>
      </c>
      <c r="K24" s="44">
        <v>64.29</v>
      </c>
      <c r="L24" s="44">
        <v>0</v>
      </c>
      <c r="M24" s="21">
        <f t="shared" si="6"/>
        <v>100</v>
      </c>
      <c r="N24" s="21">
        <f t="shared" si="7"/>
        <v>64.29</v>
      </c>
      <c r="O24" s="44">
        <v>0</v>
      </c>
      <c r="P24" s="44">
        <v>100</v>
      </c>
      <c r="Q24" s="44">
        <v>0</v>
      </c>
      <c r="R24" s="22">
        <v>1</v>
      </c>
      <c r="S24" s="17"/>
      <c r="T24" s="53" t="s">
        <v>126</v>
      </c>
      <c r="U24" s="17" t="s">
        <v>136</v>
      </c>
      <c r="V24" s="17"/>
      <c r="W24" s="28">
        <f t="shared" si="1"/>
        <v>0</v>
      </c>
      <c r="X24" s="28">
        <f t="shared" si="2"/>
        <v>4.9994000000000005</v>
      </c>
      <c r="Y24" s="28">
        <f t="shared" si="3"/>
        <v>9.0006</v>
      </c>
      <c r="Z24" s="28">
        <f t="shared" si="4"/>
        <v>0</v>
      </c>
    </row>
  </sheetData>
  <sheetProtection/>
  <mergeCells count="22">
    <mergeCell ref="A1:V1"/>
    <mergeCell ref="A2:V2"/>
    <mergeCell ref="A3:V3"/>
    <mergeCell ref="A4:V4"/>
    <mergeCell ref="A5:A6"/>
    <mergeCell ref="B5:B6"/>
    <mergeCell ref="W5:Z5"/>
    <mergeCell ref="G5:G6"/>
    <mergeCell ref="H5:H6"/>
    <mergeCell ref="I5:L5"/>
    <mergeCell ref="M5:M6"/>
    <mergeCell ref="N5:N6"/>
    <mergeCell ref="U5:U6"/>
    <mergeCell ref="V5:V6"/>
    <mergeCell ref="O5:Q5"/>
    <mergeCell ref="R5:R6"/>
    <mergeCell ref="S5:S6"/>
    <mergeCell ref="T5:T6"/>
    <mergeCell ref="C5:C6"/>
    <mergeCell ref="D5:D6"/>
    <mergeCell ref="E5:E6"/>
    <mergeCell ref="F5:F6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8"/>
  <sheetViews>
    <sheetView tabSelected="1" zoomScalePageLayoutView="0" workbookViewId="0" topLeftCell="A5">
      <selection activeCell="H29" sqref="H29"/>
    </sheetView>
  </sheetViews>
  <sheetFormatPr defaultColWidth="9.140625" defaultRowHeight="15"/>
  <cols>
    <col min="1" max="1" width="7.28125" style="0" customWidth="1"/>
    <col min="2" max="2" width="32.8515625" style="0" customWidth="1"/>
    <col min="21" max="21" width="17.421875" style="0" customWidth="1"/>
  </cols>
  <sheetData>
    <row r="1" spans="1:26" ht="15">
      <c r="A1" s="93" t="s">
        <v>21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3"/>
      <c r="X1" s="3"/>
      <c r="Y1" s="3"/>
      <c r="Z1" s="3"/>
    </row>
    <row r="2" spans="1:26" ht="22.5">
      <c r="A2" s="94" t="s">
        <v>23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5"/>
      <c r="X2" s="5"/>
      <c r="Y2" s="5"/>
      <c r="Z2" s="5"/>
    </row>
    <row r="3" spans="1:26" ht="22.5">
      <c r="A3" s="71" t="s">
        <v>161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5"/>
      <c r="X3" s="5"/>
      <c r="Y3" s="5"/>
      <c r="Z3" s="5"/>
    </row>
    <row r="4" spans="1:26" ht="22.5">
      <c r="A4" s="91" t="s">
        <v>89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5"/>
      <c r="X4" s="5"/>
      <c r="Y4" s="5"/>
      <c r="Z4" s="5"/>
    </row>
    <row r="5" spans="1:26" ht="14.25">
      <c r="A5" s="92" t="s">
        <v>0</v>
      </c>
      <c r="B5" s="81" t="s">
        <v>90</v>
      </c>
      <c r="C5" s="81" t="s">
        <v>9</v>
      </c>
      <c r="D5" s="81" t="s">
        <v>4</v>
      </c>
      <c r="E5" s="81" t="s">
        <v>12</v>
      </c>
      <c r="F5" s="81" t="s">
        <v>162</v>
      </c>
      <c r="G5" s="81" t="s">
        <v>163</v>
      </c>
      <c r="H5" s="83" t="s">
        <v>17</v>
      </c>
      <c r="I5" s="85" t="s">
        <v>13</v>
      </c>
      <c r="J5" s="86"/>
      <c r="K5" s="86"/>
      <c r="L5" s="87"/>
      <c r="M5" s="81" t="s">
        <v>10</v>
      </c>
      <c r="N5" s="81" t="s">
        <v>11</v>
      </c>
      <c r="O5" s="88" t="s">
        <v>16</v>
      </c>
      <c r="P5" s="88"/>
      <c r="Q5" s="88"/>
      <c r="R5" s="73" t="s">
        <v>164</v>
      </c>
      <c r="S5" s="73" t="s">
        <v>18</v>
      </c>
      <c r="T5" s="75" t="s">
        <v>14</v>
      </c>
      <c r="U5" s="77" t="s">
        <v>15</v>
      </c>
      <c r="V5" s="79" t="s">
        <v>26</v>
      </c>
      <c r="W5" s="80" t="s">
        <v>27</v>
      </c>
      <c r="X5" s="80"/>
      <c r="Y5" s="80"/>
      <c r="Z5" s="80"/>
    </row>
    <row r="6" spans="1:26" ht="67.5">
      <c r="A6" s="84"/>
      <c r="B6" s="82"/>
      <c r="C6" s="82"/>
      <c r="D6" s="82"/>
      <c r="E6" s="82"/>
      <c r="F6" s="82"/>
      <c r="G6" s="82"/>
      <c r="H6" s="84"/>
      <c r="I6" s="14" t="s">
        <v>5</v>
      </c>
      <c r="J6" s="14" t="s">
        <v>6</v>
      </c>
      <c r="K6" s="14" t="s">
        <v>7</v>
      </c>
      <c r="L6" s="14" t="s">
        <v>8</v>
      </c>
      <c r="M6" s="82"/>
      <c r="N6" s="82"/>
      <c r="O6" s="15" t="s">
        <v>2</v>
      </c>
      <c r="P6" s="15" t="s">
        <v>1</v>
      </c>
      <c r="Q6" s="15" t="s">
        <v>3</v>
      </c>
      <c r="R6" s="74"/>
      <c r="S6" s="74"/>
      <c r="T6" s="76"/>
      <c r="U6" s="78"/>
      <c r="V6" s="79"/>
      <c r="W6" s="14" t="s">
        <v>5</v>
      </c>
      <c r="X6" s="14" t="s">
        <v>6</v>
      </c>
      <c r="Y6" s="14" t="s">
        <v>7</v>
      </c>
      <c r="Z6" s="14" t="s">
        <v>8</v>
      </c>
    </row>
    <row r="7" spans="1:26" ht="14.25">
      <c r="A7" s="16">
        <v>1</v>
      </c>
      <c r="B7" s="53" t="s">
        <v>32</v>
      </c>
      <c r="C7" s="18"/>
      <c r="D7" s="44">
        <v>14038</v>
      </c>
      <c r="E7" s="20" t="e">
        <f aca="true" t="shared" si="0" ref="E7:E28">D7/C7*100</f>
        <v>#DIV/0!</v>
      </c>
      <c r="F7" s="14"/>
      <c r="G7" s="20">
        <f>(W7*2+X7*3+Y7*4+Z7*5)/D7</f>
        <v>3.7723999999999998</v>
      </c>
      <c r="H7" s="16"/>
      <c r="I7" s="44">
        <v>2.61</v>
      </c>
      <c r="J7" s="44">
        <v>35.57</v>
      </c>
      <c r="K7" s="44">
        <v>43.79</v>
      </c>
      <c r="L7" s="44">
        <v>18.03</v>
      </c>
      <c r="M7" s="21">
        <f>100-I7</f>
        <v>97.39</v>
      </c>
      <c r="N7" s="21">
        <f>K7+L7</f>
        <v>61.82</v>
      </c>
      <c r="O7" s="44">
        <v>23.55</v>
      </c>
      <c r="P7" s="44">
        <v>66.89</v>
      </c>
      <c r="Q7" s="44">
        <v>9.55</v>
      </c>
      <c r="R7" s="24"/>
      <c r="S7" s="24"/>
      <c r="T7" s="25"/>
      <c r="U7" s="26"/>
      <c r="V7" s="27"/>
      <c r="W7" s="28">
        <f>I7/100*D7</f>
        <v>366.3918</v>
      </c>
      <c r="X7" s="28">
        <f>J7/100*D7</f>
        <v>4993.3166</v>
      </c>
      <c r="Y7" s="28">
        <f>K7/100*D7</f>
        <v>6147.2402</v>
      </c>
      <c r="Z7" s="28">
        <f>L7/100*D7</f>
        <v>2531.0514000000003</v>
      </c>
    </row>
    <row r="8" spans="1:26" ht="14.25">
      <c r="A8" s="16">
        <v>2</v>
      </c>
      <c r="B8" s="53" t="s">
        <v>118</v>
      </c>
      <c r="C8" s="16">
        <v>1019</v>
      </c>
      <c r="D8" s="44">
        <v>342</v>
      </c>
      <c r="E8" s="68">
        <f t="shared" si="0"/>
        <v>33.56231599607458</v>
      </c>
      <c r="F8" s="16">
        <v>4</v>
      </c>
      <c r="G8" s="20">
        <f>(W8*2+X8*3+Y8*4+Z8*5)/D8</f>
        <v>3.9270000000000005</v>
      </c>
      <c r="H8" s="29" t="s">
        <v>166</v>
      </c>
      <c r="I8" s="44">
        <v>0</v>
      </c>
      <c r="J8" s="44">
        <v>28.65</v>
      </c>
      <c r="K8" s="44">
        <v>50</v>
      </c>
      <c r="L8" s="44">
        <v>21.35</v>
      </c>
      <c r="M8" s="21">
        <f aca="true" t="shared" si="1" ref="M8:M28">100-I8</f>
        <v>100</v>
      </c>
      <c r="N8" s="21">
        <f aca="true" t="shared" si="2" ref="N8:N28">K8+L8</f>
        <v>71.35</v>
      </c>
      <c r="O8" s="44">
        <v>6.43</v>
      </c>
      <c r="P8" s="44">
        <v>88.01</v>
      </c>
      <c r="Q8" s="44">
        <v>5.56</v>
      </c>
      <c r="R8" s="22">
        <v>20</v>
      </c>
      <c r="S8" s="22"/>
      <c r="T8" s="31" t="s">
        <v>165</v>
      </c>
      <c r="U8" s="26" t="s">
        <v>165</v>
      </c>
      <c r="V8" s="27"/>
      <c r="W8" s="28">
        <f aca="true" t="shared" si="3" ref="W8:W28">I8/100*D8</f>
        <v>0</v>
      </c>
      <c r="X8" s="28">
        <f aca="true" t="shared" si="4" ref="X8:X28">J8/100*D8</f>
        <v>97.98299999999999</v>
      </c>
      <c r="Y8" s="28">
        <f aca="true" t="shared" si="5" ref="Y8:Y28">K8/100*D8</f>
        <v>171</v>
      </c>
      <c r="Z8" s="28">
        <f aca="true" t="shared" si="6" ref="Z8:Z28">L8/100*D8</f>
        <v>73.01700000000001</v>
      </c>
    </row>
    <row r="9" spans="1:26" ht="14.25">
      <c r="A9" s="16">
        <v>3</v>
      </c>
      <c r="B9" s="53" t="s">
        <v>34</v>
      </c>
      <c r="C9" s="16">
        <v>166</v>
      </c>
      <c r="D9" s="44">
        <v>42</v>
      </c>
      <c r="E9" s="68">
        <f t="shared" si="0"/>
        <v>25.301204819277107</v>
      </c>
      <c r="F9" s="16">
        <v>4.1</v>
      </c>
      <c r="G9" s="20">
        <f aca="true" t="shared" si="7" ref="G9:G28">(W9*2+X9*3+Y9*4+Z9*5)/D9</f>
        <v>3.9524</v>
      </c>
      <c r="H9" s="29" t="s">
        <v>166</v>
      </c>
      <c r="I9" s="44">
        <v>0</v>
      </c>
      <c r="J9" s="44">
        <v>33.33</v>
      </c>
      <c r="K9" s="44">
        <v>38.1</v>
      </c>
      <c r="L9" s="44">
        <v>28.57</v>
      </c>
      <c r="M9" s="21">
        <f t="shared" si="1"/>
        <v>100</v>
      </c>
      <c r="N9" s="21">
        <f t="shared" si="2"/>
        <v>66.67</v>
      </c>
      <c r="O9" s="44">
        <v>9.52</v>
      </c>
      <c r="P9" s="44">
        <v>90.48</v>
      </c>
      <c r="Q9" s="44">
        <v>0</v>
      </c>
      <c r="R9" s="22">
        <v>1</v>
      </c>
      <c r="S9" s="22"/>
      <c r="T9" s="31" t="s">
        <v>165</v>
      </c>
      <c r="U9" s="26" t="s">
        <v>165</v>
      </c>
      <c r="V9" s="27"/>
      <c r="W9" s="28">
        <f t="shared" si="3"/>
        <v>0</v>
      </c>
      <c r="X9" s="28">
        <f t="shared" si="4"/>
        <v>13.9986</v>
      </c>
      <c r="Y9" s="28">
        <f t="shared" si="5"/>
        <v>16.002</v>
      </c>
      <c r="Z9" s="28">
        <f t="shared" si="6"/>
        <v>11.9994</v>
      </c>
    </row>
    <row r="10" spans="1:26" ht="14.25">
      <c r="A10" s="16">
        <v>4</v>
      </c>
      <c r="B10" s="57" t="s">
        <v>35</v>
      </c>
      <c r="C10" s="16">
        <v>91</v>
      </c>
      <c r="D10" s="44">
        <v>27</v>
      </c>
      <c r="E10" s="68">
        <f t="shared" si="0"/>
        <v>29.67032967032967</v>
      </c>
      <c r="F10" s="16">
        <v>3.8</v>
      </c>
      <c r="G10" s="20">
        <f t="shared" si="7"/>
        <v>3.4073999999999995</v>
      </c>
      <c r="H10" s="29" t="s">
        <v>166</v>
      </c>
      <c r="I10" s="44">
        <v>0</v>
      </c>
      <c r="J10" s="44">
        <v>59.26</v>
      </c>
      <c r="K10" s="44">
        <v>40.74</v>
      </c>
      <c r="L10" s="44">
        <v>0</v>
      </c>
      <c r="M10" s="21">
        <f t="shared" si="1"/>
        <v>100</v>
      </c>
      <c r="N10" s="21">
        <f t="shared" si="2"/>
        <v>40.74</v>
      </c>
      <c r="O10" s="44">
        <v>7.41</v>
      </c>
      <c r="P10" s="44">
        <v>92.59</v>
      </c>
      <c r="Q10" s="44">
        <v>0</v>
      </c>
      <c r="R10" s="22">
        <v>1</v>
      </c>
      <c r="S10" s="22"/>
      <c r="T10" s="31" t="s">
        <v>138</v>
      </c>
      <c r="U10" s="13" t="s">
        <v>152</v>
      </c>
      <c r="V10" s="27"/>
      <c r="W10" s="28">
        <f t="shared" si="3"/>
        <v>0</v>
      </c>
      <c r="X10" s="28">
        <f t="shared" si="4"/>
        <v>16.0002</v>
      </c>
      <c r="Y10" s="28">
        <f t="shared" si="5"/>
        <v>10.9998</v>
      </c>
      <c r="Z10" s="28">
        <f t="shared" si="6"/>
        <v>0</v>
      </c>
    </row>
    <row r="11" spans="1:26" ht="14.25">
      <c r="A11" s="16">
        <v>5</v>
      </c>
      <c r="B11" s="57" t="s">
        <v>38</v>
      </c>
      <c r="C11" s="16">
        <v>94</v>
      </c>
      <c r="D11" s="44">
        <v>20</v>
      </c>
      <c r="E11" s="68">
        <f t="shared" si="0"/>
        <v>21.27659574468085</v>
      </c>
      <c r="F11" s="16">
        <v>4.1</v>
      </c>
      <c r="G11" s="20">
        <f t="shared" si="7"/>
        <v>4.25</v>
      </c>
      <c r="H11" s="29" t="s">
        <v>168</v>
      </c>
      <c r="I11" s="44">
        <v>0</v>
      </c>
      <c r="J11" s="44">
        <v>10</v>
      </c>
      <c r="K11" s="44">
        <v>55</v>
      </c>
      <c r="L11" s="44">
        <v>35</v>
      </c>
      <c r="M11" s="21">
        <f t="shared" si="1"/>
        <v>100</v>
      </c>
      <c r="N11" s="21">
        <f t="shared" si="2"/>
        <v>90</v>
      </c>
      <c r="O11" s="44">
        <v>15</v>
      </c>
      <c r="P11" s="44">
        <v>55</v>
      </c>
      <c r="Q11" s="44">
        <v>30</v>
      </c>
      <c r="R11" s="22">
        <v>1</v>
      </c>
      <c r="S11" s="22"/>
      <c r="T11" s="31">
        <v>8</v>
      </c>
      <c r="U11" s="13" t="s">
        <v>153</v>
      </c>
      <c r="V11" s="27"/>
      <c r="W11" s="28">
        <f t="shared" si="3"/>
        <v>0</v>
      </c>
      <c r="X11" s="28">
        <f t="shared" si="4"/>
        <v>2</v>
      </c>
      <c r="Y11" s="28">
        <f t="shared" si="5"/>
        <v>11</v>
      </c>
      <c r="Z11" s="28">
        <f t="shared" si="6"/>
        <v>7</v>
      </c>
    </row>
    <row r="12" spans="1:26" ht="14.25">
      <c r="A12" s="16">
        <v>6</v>
      </c>
      <c r="B12" s="53" t="s">
        <v>39</v>
      </c>
      <c r="C12" s="19">
        <v>10</v>
      </c>
      <c r="D12" s="44">
        <v>7</v>
      </c>
      <c r="E12" s="67">
        <f t="shared" si="0"/>
        <v>70</v>
      </c>
      <c r="F12" s="19">
        <v>4</v>
      </c>
      <c r="G12" s="20">
        <f t="shared" si="7"/>
        <v>4.0004</v>
      </c>
      <c r="H12" s="19" t="s">
        <v>167</v>
      </c>
      <c r="I12" s="44">
        <v>0</v>
      </c>
      <c r="J12" s="44">
        <v>14.29</v>
      </c>
      <c r="K12" s="44">
        <v>71.43</v>
      </c>
      <c r="L12" s="44">
        <v>14.29</v>
      </c>
      <c r="M12" s="21">
        <f t="shared" si="1"/>
        <v>100</v>
      </c>
      <c r="N12" s="21">
        <f t="shared" si="2"/>
        <v>85.72</v>
      </c>
      <c r="O12" s="44">
        <v>0</v>
      </c>
      <c r="P12" s="44">
        <v>100</v>
      </c>
      <c r="Q12" s="44">
        <v>0</v>
      </c>
      <c r="R12" s="22">
        <v>1</v>
      </c>
      <c r="S12" s="17"/>
      <c r="T12" s="53" t="s">
        <v>103</v>
      </c>
      <c r="U12" s="17" t="s">
        <v>150</v>
      </c>
      <c r="V12" s="17"/>
      <c r="W12" s="28">
        <f t="shared" si="3"/>
        <v>0</v>
      </c>
      <c r="X12" s="28">
        <f t="shared" si="4"/>
        <v>1.0003</v>
      </c>
      <c r="Y12" s="28">
        <f t="shared" si="5"/>
        <v>5.000100000000001</v>
      </c>
      <c r="Z12" s="28">
        <f t="shared" si="6"/>
        <v>1.0003</v>
      </c>
    </row>
    <row r="13" spans="1:26" ht="14.25">
      <c r="A13" s="16">
        <v>7</v>
      </c>
      <c r="B13" s="53" t="s">
        <v>40</v>
      </c>
      <c r="C13" s="19">
        <v>22</v>
      </c>
      <c r="D13" s="44">
        <v>21</v>
      </c>
      <c r="E13" s="67">
        <f t="shared" si="0"/>
        <v>95.45454545454545</v>
      </c>
      <c r="F13" s="19"/>
      <c r="G13" s="20">
        <f t="shared" si="7"/>
        <v>3.8571000000000004</v>
      </c>
      <c r="H13" s="19"/>
      <c r="I13" s="44">
        <v>0</v>
      </c>
      <c r="J13" s="44">
        <v>19.05</v>
      </c>
      <c r="K13" s="44">
        <v>76.19</v>
      </c>
      <c r="L13" s="44">
        <v>4.76</v>
      </c>
      <c r="M13" s="21">
        <f t="shared" si="1"/>
        <v>100</v>
      </c>
      <c r="N13" s="21">
        <f t="shared" si="2"/>
        <v>80.95</v>
      </c>
      <c r="O13" s="44">
        <v>9.52</v>
      </c>
      <c r="P13" s="44">
        <v>80.95</v>
      </c>
      <c r="Q13" s="44">
        <v>9.52</v>
      </c>
      <c r="R13" s="22">
        <v>1</v>
      </c>
      <c r="S13" s="17"/>
      <c r="T13" s="53" t="s">
        <v>139</v>
      </c>
      <c r="U13" s="17" t="s">
        <v>147</v>
      </c>
      <c r="V13" s="17"/>
      <c r="W13" s="28">
        <f t="shared" si="3"/>
        <v>0</v>
      </c>
      <c r="X13" s="28">
        <f t="shared" si="4"/>
        <v>4.0005</v>
      </c>
      <c r="Y13" s="28">
        <f t="shared" si="5"/>
        <v>15.9999</v>
      </c>
      <c r="Z13" s="28">
        <f t="shared" si="6"/>
        <v>0.9995999999999999</v>
      </c>
    </row>
    <row r="14" spans="1:26" ht="14.25">
      <c r="A14" s="16">
        <v>8</v>
      </c>
      <c r="B14" s="53" t="s">
        <v>41</v>
      </c>
      <c r="C14" s="19">
        <v>74</v>
      </c>
      <c r="D14" s="44">
        <v>18</v>
      </c>
      <c r="E14" s="67">
        <f t="shared" si="0"/>
        <v>24.324324324324326</v>
      </c>
      <c r="F14" s="19">
        <v>4.1</v>
      </c>
      <c r="G14" s="20">
        <f t="shared" si="7"/>
        <v>3.6111999999999997</v>
      </c>
      <c r="H14" s="19" t="s">
        <v>166</v>
      </c>
      <c r="I14" s="44">
        <v>0</v>
      </c>
      <c r="J14" s="44">
        <v>44.44</v>
      </c>
      <c r="K14" s="44">
        <v>50</v>
      </c>
      <c r="L14" s="44">
        <v>5.56</v>
      </c>
      <c r="M14" s="21">
        <f t="shared" si="1"/>
        <v>100</v>
      </c>
      <c r="N14" s="21">
        <f t="shared" si="2"/>
        <v>55.56</v>
      </c>
      <c r="O14" s="44">
        <v>22.22</v>
      </c>
      <c r="P14" s="44">
        <v>77.78</v>
      </c>
      <c r="Q14" s="44">
        <v>0</v>
      </c>
      <c r="R14" s="22">
        <v>1</v>
      </c>
      <c r="S14" s="17"/>
      <c r="T14" s="53" t="s">
        <v>140</v>
      </c>
      <c r="U14" s="17" t="s">
        <v>153</v>
      </c>
      <c r="V14" s="17"/>
      <c r="W14" s="28">
        <f t="shared" si="3"/>
        <v>0</v>
      </c>
      <c r="X14" s="28">
        <f t="shared" si="4"/>
        <v>7.999199999999999</v>
      </c>
      <c r="Y14" s="28">
        <f t="shared" si="5"/>
        <v>9</v>
      </c>
      <c r="Z14" s="28">
        <f t="shared" si="6"/>
        <v>1.0008</v>
      </c>
    </row>
    <row r="15" spans="1:26" ht="14.25">
      <c r="A15" s="16">
        <v>9</v>
      </c>
      <c r="B15" s="53" t="s">
        <v>42</v>
      </c>
      <c r="C15" s="19">
        <v>15</v>
      </c>
      <c r="D15" s="44">
        <v>11</v>
      </c>
      <c r="E15" s="67">
        <f t="shared" si="0"/>
        <v>73.33333333333333</v>
      </c>
      <c r="F15" s="19">
        <v>3.8</v>
      </c>
      <c r="G15" s="20">
        <f t="shared" si="7"/>
        <v>4.4544999999999995</v>
      </c>
      <c r="H15" s="19" t="s">
        <v>168</v>
      </c>
      <c r="I15" s="44">
        <v>0</v>
      </c>
      <c r="J15" s="44">
        <v>0</v>
      </c>
      <c r="K15" s="44">
        <v>54.55</v>
      </c>
      <c r="L15" s="44">
        <v>45.45</v>
      </c>
      <c r="M15" s="21">
        <f t="shared" si="1"/>
        <v>100</v>
      </c>
      <c r="N15" s="21">
        <f t="shared" si="2"/>
        <v>100</v>
      </c>
      <c r="O15" s="44">
        <v>0</v>
      </c>
      <c r="P15" s="44">
        <v>81.82</v>
      </c>
      <c r="Q15" s="44">
        <v>18.18</v>
      </c>
      <c r="R15" s="22">
        <v>1</v>
      </c>
      <c r="S15" s="17"/>
      <c r="T15" s="31" t="s">
        <v>165</v>
      </c>
      <c r="U15" s="26" t="s">
        <v>165</v>
      </c>
      <c r="V15" s="17"/>
      <c r="W15" s="28">
        <f t="shared" si="3"/>
        <v>0</v>
      </c>
      <c r="X15" s="28">
        <f t="shared" si="4"/>
        <v>0</v>
      </c>
      <c r="Y15" s="28">
        <f t="shared" si="5"/>
        <v>6.0005</v>
      </c>
      <c r="Z15" s="28">
        <f t="shared" si="6"/>
        <v>4.9995</v>
      </c>
    </row>
    <row r="16" spans="1:26" ht="14.25">
      <c r="A16" s="16">
        <v>10</v>
      </c>
      <c r="B16" s="53" t="s">
        <v>43</v>
      </c>
      <c r="C16" s="19">
        <v>67</v>
      </c>
      <c r="D16" s="44">
        <v>23</v>
      </c>
      <c r="E16" s="67">
        <f t="shared" si="0"/>
        <v>34.32835820895522</v>
      </c>
      <c r="F16" s="19">
        <v>4</v>
      </c>
      <c r="G16" s="20">
        <f t="shared" si="7"/>
        <v>3.7826999999999997</v>
      </c>
      <c r="H16" s="19" t="s">
        <v>166</v>
      </c>
      <c r="I16" s="44">
        <v>0</v>
      </c>
      <c r="J16" s="44">
        <v>30.43</v>
      </c>
      <c r="K16" s="44">
        <v>60.87</v>
      </c>
      <c r="L16" s="44">
        <v>8.7</v>
      </c>
      <c r="M16" s="21">
        <f t="shared" si="1"/>
        <v>100</v>
      </c>
      <c r="N16" s="21">
        <f t="shared" si="2"/>
        <v>69.57</v>
      </c>
      <c r="O16" s="44">
        <v>0</v>
      </c>
      <c r="P16" s="44">
        <v>100</v>
      </c>
      <c r="Q16" s="44">
        <v>0</v>
      </c>
      <c r="R16" s="22">
        <v>1</v>
      </c>
      <c r="S16" s="17"/>
      <c r="T16" s="53" t="s">
        <v>141</v>
      </c>
      <c r="U16" s="58" t="s">
        <v>148</v>
      </c>
      <c r="V16" s="17"/>
      <c r="W16" s="28">
        <f t="shared" si="3"/>
        <v>0</v>
      </c>
      <c r="X16" s="28">
        <f t="shared" si="4"/>
        <v>6.998900000000001</v>
      </c>
      <c r="Y16" s="28">
        <f t="shared" si="5"/>
        <v>14.0001</v>
      </c>
      <c r="Z16" s="28">
        <f t="shared" si="6"/>
        <v>2.001</v>
      </c>
    </row>
    <row r="17" spans="1:26" ht="14.25">
      <c r="A17" s="16">
        <v>11</v>
      </c>
      <c r="B17" s="53" t="s">
        <v>44</v>
      </c>
      <c r="C17" s="19">
        <v>94</v>
      </c>
      <c r="D17" s="44">
        <v>37</v>
      </c>
      <c r="E17" s="67">
        <f t="shared" si="0"/>
        <v>39.361702127659576</v>
      </c>
      <c r="F17" s="19">
        <v>3.6</v>
      </c>
      <c r="G17" s="20">
        <f t="shared" si="7"/>
        <v>3.6757</v>
      </c>
      <c r="H17" s="19" t="s">
        <v>168</v>
      </c>
      <c r="I17" s="44">
        <v>0</v>
      </c>
      <c r="J17" s="44">
        <v>43.24</v>
      </c>
      <c r="K17" s="44">
        <v>45.95</v>
      </c>
      <c r="L17" s="44">
        <v>10.81</v>
      </c>
      <c r="M17" s="21">
        <f t="shared" si="1"/>
        <v>100</v>
      </c>
      <c r="N17" s="21">
        <f t="shared" si="2"/>
        <v>56.760000000000005</v>
      </c>
      <c r="O17" s="44">
        <v>2.7</v>
      </c>
      <c r="P17" s="44">
        <v>94.59</v>
      </c>
      <c r="Q17" s="44">
        <v>2.7</v>
      </c>
      <c r="R17" s="22">
        <v>1</v>
      </c>
      <c r="S17" s="17"/>
      <c r="T17" s="53" t="s">
        <v>142</v>
      </c>
      <c r="U17" s="17" t="s">
        <v>152</v>
      </c>
      <c r="V17" s="17"/>
      <c r="W17" s="28">
        <f t="shared" si="3"/>
        <v>0</v>
      </c>
      <c r="X17" s="28">
        <f t="shared" si="4"/>
        <v>15.998800000000001</v>
      </c>
      <c r="Y17" s="28">
        <f t="shared" si="5"/>
        <v>17.0015</v>
      </c>
      <c r="Z17" s="28">
        <f t="shared" si="6"/>
        <v>3.9997000000000003</v>
      </c>
    </row>
    <row r="18" spans="1:26" ht="14.25">
      <c r="A18" s="16">
        <v>12</v>
      </c>
      <c r="B18" s="53" t="s">
        <v>45</v>
      </c>
      <c r="C18" s="19">
        <v>81</v>
      </c>
      <c r="D18" s="44">
        <v>24</v>
      </c>
      <c r="E18" s="67">
        <f t="shared" si="0"/>
        <v>29.629629629629626</v>
      </c>
      <c r="F18" s="19">
        <v>4.5</v>
      </c>
      <c r="G18" s="20">
        <f t="shared" si="7"/>
        <v>4.2496</v>
      </c>
      <c r="H18" s="19" t="s">
        <v>166</v>
      </c>
      <c r="I18" s="44">
        <v>0</v>
      </c>
      <c r="J18" s="44">
        <v>8.33</v>
      </c>
      <c r="K18" s="44">
        <v>58.33</v>
      </c>
      <c r="L18" s="44">
        <v>33.33</v>
      </c>
      <c r="M18" s="21">
        <f t="shared" si="1"/>
        <v>100</v>
      </c>
      <c r="N18" s="21">
        <f t="shared" si="2"/>
        <v>91.66</v>
      </c>
      <c r="O18" s="44">
        <v>4.17</v>
      </c>
      <c r="P18" s="44">
        <v>83.33</v>
      </c>
      <c r="Q18" s="44">
        <v>12.5</v>
      </c>
      <c r="R18" s="22">
        <v>1</v>
      </c>
      <c r="S18" s="17"/>
      <c r="T18" s="31" t="s">
        <v>165</v>
      </c>
      <c r="U18" s="26" t="s">
        <v>165</v>
      </c>
      <c r="V18" s="17"/>
      <c r="W18" s="28">
        <f t="shared" si="3"/>
        <v>0</v>
      </c>
      <c r="X18" s="28">
        <f t="shared" si="4"/>
        <v>1.9992</v>
      </c>
      <c r="Y18" s="28">
        <f t="shared" si="5"/>
        <v>13.999199999999998</v>
      </c>
      <c r="Z18" s="28">
        <f t="shared" si="6"/>
        <v>7.9992</v>
      </c>
    </row>
    <row r="19" spans="1:26" ht="14.25">
      <c r="A19" s="16">
        <v>13</v>
      </c>
      <c r="B19" s="53" t="s">
        <v>46</v>
      </c>
      <c r="C19" s="19">
        <v>45</v>
      </c>
      <c r="D19" s="44">
        <v>19</v>
      </c>
      <c r="E19" s="67">
        <f t="shared" si="0"/>
        <v>42.22222222222222</v>
      </c>
      <c r="F19" s="19">
        <v>4.3</v>
      </c>
      <c r="G19" s="20">
        <f t="shared" si="7"/>
        <v>4.5259</v>
      </c>
      <c r="H19" s="19" t="s">
        <v>168</v>
      </c>
      <c r="I19" s="44">
        <v>0</v>
      </c>
      <c r="J19" s="44">
        <v>5.26</v>
      </c>
      <c r="K19" s="44">
        <v>36.84</v>
      </c>
      <c r="L19" s="44">
        <v>57.89</v>
      </c>
      <c r="M19" s="21">
        <f t="shared" si="1"/>
        <v>100</v>
      </c>
      <c r="N19" s="21">
        <f t="shared" si="2"/>
        <v>94.73</v>
      </c>
      <c r="O19" s="44">
        <v>15.79</v>
      </c>
      <c r="P19" s="44">
        <v>84.21</v>
      </c>
      <c r="Q19" s="44">
        <v>0</v>
      </c>
      <c r="R19" s="22">
        <v>1</v>
      </c>
      <c r="S19" s="17"/>
      <c r="T19" s="31" t="s">
        <v>165</v>
      </c>
      <c r="U19" s="26" t="s">
        <v>165</v>
      </c>
      <c r="V19" s="17"/>
      <c r="W19" s="28">
        <f t="shared" si="3"/>
        <v>0</v>
      </c>
      <c r="X19" s="28">
        <f t="shared" si="4"/>
        <v>0.9994000000000001</v>
      </c>
      <c r="Y19" s="28">
        <f t="shared" si="5"/>
        <v>6.999600000000001</v>
      </c>
      <c r="Z19" s="28">
        <f t="shared" si="6"/>
        <v>10.999099999999999</v>
      </c>
    </row>
    <row r="20" spans="1:26" ht="14.25">
      <c r="A20" s="16">
        <v>14</v>
      </c>
      <c r="B20" s="53" t="s">
        <v>47</v>
      </c>
      <c r="C20" s="19">
        <v>80</v>
      </c>
      <c r="D20" s="44">
        <v>23</v>
      </c>
      <c r="E20" s="67">
        <f t="shared" si="0"/>
        <v>28.749999999999996</v>
      </c>
      <c r="F20" s="19">
        <v>3.5</v>
      </c>
      <c r="G20" s="20">
        <f t="shared" si="7"/>
        <v>3.6087000000000002</v>
      </c>
      <c r="H20" s="19" t="s">
        <v>168</v>
      </c>
      <c r="I20" s="44">
        <v>0</v>
      </c>
      <c r="J20" s="44">
        <v>39.13</v>
      </c>
      <c r="K20" s="44">
        <v>60.87</v>
      </c>
      <c r="L20" s="44">
        <v>0</v>
      </c>
      <c r="M20" s="21">
        <f t="shared" si="1"/>
        <v>100</v>
      </c>
      <c r="N20" s="21">
        <f t="shared" si="2"/>
        <v>60.87</v>
      </c>
      <c r="O20" s="44">
        <v>4.35</v>
      </c>
      <c r="P20" s="44">
        <v>91.3</v>
      </c>
      <c r="Q20" s="44">
        <v>4.35</v>
      </c>
      <c r="R20" s="22">
        <v>1</v>
      </c>
      <c r="S20" s="17"/>
      <c r="T20" s="53" t="s">
        <v>143</v>
      </c>
      <c r="U20" s="17" t="s">
        <v>157</v>
      </c>
      <c r="V20" s="17"/>
      <c r="W20" s="28">
        <f t="shared" si="3"/>
        <v>0</v>
      </c>
      <c r="X20" s="28">
        <f t="shared" si="4"/>
        <v>8.9999</v>
      </c>
      <c r="Y20" s="28">
        <f t="shared" si="5"/>
        <v>14.0001</v>
      </c>
      <c r="Z20" s="28">
        <f t="shared" si="6"/>
        <v>0</v>
      </c>
    </row>
    <row r="21" spans="1:26" ht="14.25">
      <c r="A21" s="16">
        <v>15</v>
      </c>
      <c r="B21" s="53" t="s">
        <v>48</v>
      </c>
      <c r="C21" s="19">
        <v>9</v>
      </c>
      <c r="D21" s="44">
        <v>9</v>
      </c>
      <c r="E21" s="67">
        <f t="shared" si="0"/>
        <v>100</v>
      </c>
      <c r="F21" s="19">
        <v>3.7</v>
      </c>
      <c r="G21" s="20">
        <f t="shared" si="7"/>
        <v>3.2222</v>
      </c>
      <c r="H21" s="19" t="s">
        <v>166</v>
      </c>
      <c r="I21" s="44">
        <v>0</v>
      </c>
      <c r="J21" s="44">
        <v>77.78</v>
      </c>
      <c r="K21" s="44">
        <v>22.22</v>
      </c>
      <c r="L21" s="44">
        <v>0</v>
      </c>
      <c r="M21" s="21">
        <f t="shared" si="1"/>
        <v>100</v>
      </c>
      <c r="N21" s="21">
        <f t="shared" si="2"/>
        <v>22.22</v>
      </c>
      <c r="O21" s="44">
        <v>11.11</v>
      </c>
      <c r="P21" s="44">
        <v>77.78</v>
      </c>
      <c r="Q21" s="44">
        <v>11.11</v>
      </c>
      <c r="R21" s="22">
        <v>1</v>
      </c>
      <c r="S21" s="17"/>
      <c r="T21" s="53" t="s">
        <v>144</v>
      </c>
      <c r="U21" s="17" t="s">
        <v>156</v>
      </c>
      <c r="V21" s="17"/>
      <c r="W21" s="28">
        <f t="shared" si="3"/>
        <v>0</v>
      </c>
      <c r="X21" s="28">
        <f t="shared" si="4"/>
        <v>7.0002</v>
      </c>
      <c r="Y21" s="28">
        <f t="shared" si="5"/>
        <v>1.9997999999999998</v>
      </c>
      <c r="Z21" s="28">
        <f t="shared" si="6"/>
        <v>0</v>
      </c>
    </row>
    <row r="22" spans="1:26" ht="14.25">
      <c r="A22" s="16">
        <v>16</v>
      </c>
      <c r="B22" s="53" t="s">
        <v>53</v>
      </c>
      <c r="C22" s="19">
        <v>17</v>
      </c>
      <c r="D22" s="44">
        <v>16</v>
      </c>
      <c r="E22" s="67">
        <f t="shared" si="0"/>
        <v>94.11764705882352</v>
      </c>
      <c r="F22" s="19"/>
      <c r="G22" s="20">
        <f t="shared" si="7"/>
        <v>4.125</v>
      </c>
      <c r="H22" s="19"/>
      <c r="I22" s="44">
        <v>0</v>
      </c>
      <c r="J22" s="44">
        <v>12.5</v>
      </c>
      <c r="K22" s="44">
        <v>62.5</v>
      </c>
      <c r="L22" s="44">
        <v>25</v>
      </c>
      <c r="M22" s="21">
        <f t="shared" si="1"/>
        <v>100</v>
      </c>
      <c r="N22" s="21">
        <f t="shared" si="2"/>
        <v>87.5</v>
      </c>
      <c r="O22" s="44">
        <v>0</v>
      </c>
      <c r="P22" s="44">
        <v>93.75</v>
      </c>
      <c r="Q22" s="44">
        <v>6.25</v>
      </c>
      <c r="R22" s="22">
        <v>1</v>
      </c>
      <c r="S22" s="17"/>
      <c r="T22" s="53">
        <v>6</v>
      </c>
      <c r="U22" s="17" t="s">
        <v>151</v>
      </c>
      <c r="V22" s="17"/>
      <c r="W22" s="28">
        <f t="shared" si="3"/>
        <v>0</v>
      </c>
      <c r="X22" s="28">
        <f t="shared" si="4"/>
        <v>2</v>
      </c>
      <c r="Y22" s="28">
        <f t="shared" si="5"/>
        <v>10</v>
      </c>
      <c r="Z22" s="28">
        <f t="shared" si="6"/>
        <v>4</v>
      </c>
    </row>
    <row r="23" spans="1:26" ht="14.25">
      <c r="A23" s="16">
        <v>17</v>
      </c>
      <c r="B23" s="53" t="s">
        <v>54</v>
      </c>
      <c r="C23" s="19">
        <v>2</v>
      </c>
      <c r="D23" s="44">
        <v>2</v>
      </c>
      <c r="E23" s="67">
        <f t="shared" si="0"/>
        <v>100</v>
      </c>
      <c r="F23" s="19"/>
      <c r="G23" s="20">
        <f t="shared" si="7"/>
        <v>4</v>
      </c>
      <c r="H23" s="19"/>
      <c r="I23" s="44">
        <v>0</v>
      </c>
      <c r="J23" s="44">
        <v>50</v>
      </c>
      <c r="K23" s="44">
        <v>0</v>
      </c>
      <c r="L23" s="44">
        <v>50</v>
      </c>
      <c r="M23" s="21">
        <f t="shared" si="1"/>
        <v>100</v>
      </c>
      <c r="N23" s="21">
        <f t="shared" si="2"/>
        <v>50</v>
      </c>
      <c r="O23" s="44">
        <v>0</v>
      </c>
      <c r="P23" s="44">
        <v>100</v>
      </c>
      <c r="Q23" s="44">
        <v>0</v>
      </c>
      <c r="R23" s="22">
        <v>1</v>
      </c>
      <c r="S23" s="17"/>
      <c r="T23" s="53">
        <v>5</v>
      </c>
      <c r="U23" s="17" t="s">
        <v>149</v>
      </c>
      <c r="V23" s="17"/>
      <c r="W23" s="28">
        <f t="shared" si="3"/>
        <v>0</v>
      </c>
      <c r="X23" s="28">
        <f t="shared" si="4"/>
        <v>1</v>
      </c>
      <c r="Y23" s="28">
        <f t="shared" si="5"/>
        <v>0</v>
      </c>
      <c r="Z23" s="28">
        <f t="shared" si="6"/>
        <v>1</v>
      </c>
    </row>
    <row r="24" spans="1:26" ht="14.25">
      <c r="A24" s="16">
        <v>18</v>
      </c>
      <c r="B24" s="53" t="s">
        <v>121</v>
      </c>
      <c r="C24" s="19">
        <v>21</v>
      </c>
      <c r="D24" s="44">
        <v>8</v>
      </c>
      <c r="E24" s="67">
        <f t="shared" si="0"/>
        <v>38.095238095238095</v>
      </c>
      <c r="F24" s="19">
        <v>3.5</v>
      </c>
      <c r="G24" s="20">
        <f t="shared" si="7"/>
        <v>3.875</v>
      </c>
      <c r="H24" s="19" t="s">
        <v>168</v>
      </c>
      <c r="I24" s="44">
        <v>0</v>
      </c>
      <c r="J24" s="44">
        <v>25</v>
      </c>
      <c r="K24" s="44">
        <v>62.5</v>
      </c>
      <c r="L24" s="44">
        <v>12.5</v>
      </c>
      <c r="M24" s="21">
        <f t="shared" si="1"/>
        <v>100</v>
      </c>
      <c r="N24" s="21">
        <f t="shared" si="2"/>
        <v>75</v>
      </c>
      <c r="O24" s="44">
        <v>0</v>
      </c>
      <c r="P24" s="44">
        <v>87.5</v>
      </c>
      <c r="Q24" s="44">
        <v>12.5</v>
      </c>
      <c r="R24" s="22">
        <v>1</v>
      </c>
      <c r="S24" s="17"/>
      <c r="T24" s="53">
        <v>8</v>
      </c>
      <c r="U24" s="17" t="s">
        <v>153</v>
      </c>
      <c r="V24" s="17"/>
      <c r="W24" s="28">
        <f t="shared" si="3"/>
        <v>0</v>
      </c>
      <c r="X24" s="28">
        <f t="shared" si="4"/>
        <v>2</v>
      </c>
      <c r="Y24" s="28">
        <f t="shared" si="5"/>
        <v>5</v>
      </c>
      <c r="Z24" s="28">
        <f t="shared" si="6"/>
        <v>1</v>
      </c>
    </row>
    <row r="25" spans="1:26" ht="14.25">
      <c r="A25" s="16">
        <v>19</v>
      </c>
      <c r="B25" s="53" t="s">
        <v>58</v>
      </c>
      <c r="C25" s="19">
        <v>1</v>
      </c>
      <c r="D25" s="44">
        <v>1</v>
      </c>
      <c r="E25" s="67">
        <f t="shared" si="0"/>
        <v>100</v>
      </c>
      <c r="F25" s="19"/>
      <c r="G25" s="20">
        <f t="shared" si="7"/>
        <v>4</v>
      </c>
      <c r="H25" s="19"/>
      <c r="I25" s="44">
        <v>0</v>
      </c>
      <c r="J25" s="44">
        <v>0</v>
      </c>
      <c r="K25" s="44">
        <v>100</v>
      </c>
      <c r="L25" s="44">
        <v>0</v>
      </c>
      <c r="M25" s="21">
        <f t="shared" si="1"/>
        <v>100</v>
      </c>
      <c r="N25" s="21">
        <f t="shared" si="2"/>
        <v>100</v>
      </c>
      <c r="O25" s="44">
        <v>0</v>
      </c>
      <c r="P25" s="44">
        <v>100</v>
      </c>
      <c r="Q25" s="44">
        <v>0</v>
      </c>
      <c r="R25" s="22">
        <v>1</v>
      </c>
      <c r="S25" s="17"/>
      <c r="T25" s="53" t="s">
        <v>145</v>
      </c>
      <c r="U25" s="58" t="s">
        <v>154</v>
      </c>
      <c r="V25" s="17"/>
      <c r="W25" s="28">
        <f t="shared" si="3"/>
        <v>0</v>
      </c>
      <c r="X25" s="28">
        <f t="shared" si="4"/>
        <v>0</v>
      </c>
      <c r="Y25" s="28">
        <f t="shared" si="5"/>
        <v>1</v>
      </c>
      <c r="Z25" s="28">
        <f t="shared" si="6"/>
        <v>0</v>
      </c>
    </row>
    <row r="26" spans="1:26" ht="14.25">
      <c r="A26" s="16">
        <v>20</v>
      </c>
      <c r="B26" s="17" t="s">
        <v>60</v>
      </c>
      <c r="C26" s="19">
        <v>12</v>
      </c>
      <c r="D26" s="44">
        <v>12</v>
      </c>
      <c r="E26" s="67">
        <f t="shared" si="0"/>
        <v>100</v>
      </c>
      <c r="F26" s="19"/>
      <c r="G26" s="20">
        <f t="shared" si="7"/>
        <v>3.8333</v>
      </c>
      <c r="H26" s="19"/>
      <c r="I26" s="44">
        <v>0</v>
      </c>
      <c r="J26" s="44">
        <v>41.67</v>
      </c>
      <c r="K26" s="44">
        <v>33.33</v>
      </c>
      <c r="L26" s="44">
        <v>25</v>
      </c>
      <c r="M26" s="21">
        <f t="shared" si="1"/>
        <v>100</v>
      </c>
      <c r="N26" s="21">
        <f t="shared" si="2"/>
        <v>58.33</v>
      </c>
      <c r="O26" s="44">
        <v>0</v>
      </c>
      <c r="P26" s="44">
        <v>100</v>
      </c>
      <c r="Q26" s="44">
        <v>0</v>
      </c>
      <c r="R26" s="22">
        <v>1</v>
      </c>
      <c r="S26" s="17"/>
      <c r="T26" s="53" t="s">
        <v>146</v>
      </c>
      <c r="U26" s="17" t="s">
        <v>155</v>
      </c>
      <c r="V26" s="17"/>
      <c r="W26" s="28">
        <f t="shared" si="3"/>
        <v>0</v>
      </c>
      <c r="X26" s="28">
        <f t="shared" si="4"/>
        <v>5.0004</v>
      </c>
      <c r="Y26" s="28">
        <f t="shared" si="5"/>
        <v>3.9996</v>
      </c>
      <c r="Z26" s="28">
        <f t="shared" si="6"/>
        <v>3</v>
      </c>
    </row>
    <row r="27" spans="1:26" ht="14.25">
      <c r="A27" s="16">
        <v>21</v>
      </c>
      <c r="B27" s="17" t="s">
        <v>61</v>
      </c>
      <c r="C27" s="19">
        <v>39</v>
      </c>
      <c r="D27" s="44">
        <v>16</v>
      </c>
      <c r="E27" s="67">
        <f t="shared" si="0"/>
        <v>41.02564102564102</v>
      </c>
      <c r="F27" s="19">
        <v>3.7</v>
      </c>
      <c r="G27" s="20">
        <f t="shared" si="7"/>
        <v>4.5625</v>
      </c>
      <c r="H27" s="19" t="s">
        <v>168</v>
      </c>
      <c r="I27" s="44">
        <v>0</v>
      </c>
      <c r="J27" s="44">
        <v>6.25</v>
      </c>
      <c r="K27" s="44">
        <v>31.25</v>
      </c>
      <c r="L27" s="44">
        <v>62.5</v>
      </c>
      <c r="M27" s="21">
        <f t="shared" si="1"/>
        <v>100</v>
      </c>
      <c r="N27" s="21">
        <f t="shared" si="2"/>
        <v>93.75</v>
      </c>
      <c r="O27" s="44">
        <v>0</v>
      </c>
      <c r="P27" s="44">
        <v>93.75</v>
      </c>
      <c r="Q27" s="44">
        <v>6.25</v>
      </c>
      <c r="R27" s="22">
        <v>1</v>
      </c>
      <c r="S27" s="17"/>
      <c r="T27" s="31" t="s">
        <v>165</v>
      </c>
      <c r="U27" s="26" t="s">
        <v>165</v>
      </c>
      <c r="V27" s="17"/>
      <c r="W27" s="28">
        <f t="shared" si="3"/>
        <v>0</v>
      </c>
      <c r="X27" s="28">
        <f t="shared" si="4"/>
        <v>1</v>
      </c>
      <c r="Y27" s="28">
        <f t="shared" si="5"/>
        <v>5</v>
      </c>
      <c r="Z27" s="28">
        <f t="shared" si="6"/>
        <v>10</v>
      </c>
    </row>
    <row r="28" spans="1:26" ht="14.25">
      <c r="A28" s="16">
        <v>22</v>
      </c>
      <c r="B28" s="17" t="s">
        <v>62</v>
      </c>
      <c r="C28" s="19">
        <v>6</v>
      </c>
      <c r="D28" s="44">
        <v>6</v>
      </c>
      <c r="E28" s="67">
        <f t="shared" si="0"/>
        <v>100</v>
      </c>
      <c r="F28" s="19">
        <v>3.8</v>
      </c>
      <c r="G28" s="20">
        <f t="shared" si="7"/>
        <v>4.3333</v>
      </c>
      <c r="H28" s="19" t="s">
        <v>168</v>
      </c>
      <c r="I28" s="44">
        <v>0</v>
      </c>
      <c r="J28" s="44">
        <v>0</v>
      </c>
      <c r="K28" s="44">
        <v>66.67</v>
      </c>
      <c r="L28" s="44">
        <v>33.33</v>
      </c>
      <c r="M28" s="21">
        <f t="shared" si="1"/>
        <v>100</v>
      </c>
      <c r="N28" s="21">
        <f t="shared" si="2"/>
        <v>100</v>
      </c>
      <c r="O28" s="44">
        <v>0</v>
      </c>
      <c r="P28" s="44">
        <v>100</v>
      </c>
      <c r="Q28" s="44">
        <v>0</v>
      </c>
      <c r="R28" s="22">
        <v>1</v>
      </c>
      <c r="S28" s="17"/>
      <c r="T28" s="31" t="s">
        <v>165</v>
      </c>
      <c r="U28" s="26" t="s">
        <v>165</v>
      </c>
      <c r="V28" s="17"/>
      <c r="W28" s="28">
        <f t="shared" si="3"/>
        <v>0</v>
      </c>
      <c r="X28" s="28">
        <f t="shared" si="4"/>
        <v>0</v>
      </c>
      <c r="Y28" s="28">
        <f t="shared" si="5"/>
        <v>4.0002</v>
      </c>
      <c r="Z28" s="28">
        <f t="shared" si="6"/>
        <v>1.9998</v>
      </c>
    </row>
  </sheetData>
  <sheetProtection/>
  <mergeCells count="22">
    <mergeCell ref="R5:R6"/>
    <mergeCell ref="S5:S6"/>
    <mergeCell ref="T5:T6"/>
    <mergeCell ref="U5:U6"/>
    <mergeCell ref="V5:V6"/>
    <mergeCell ref="W5:Z5"/>
    <mergeCell ref="G5:G6"/>
    <mergeCell ref="H5:H6"/>
    <mergeCell ref="I5:L5"/>
    <mergeCell ref="M5:M6"/>
    <mergeCell ref="N5:N6"/>
    <mergeCell ref="O5:Q5"/>
    <mergeCell ref="A1:V1"/>
    <mergeCell ref="A2:V2"/>
    <mergeCell ref="A3:V3"/>
    <mergeCell ref="A4:V4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3"/>
  <sheetViews>
    <sheetView zoomScale="70" zoomScaleNormal="70" zoomScalePageLayoutView="0" workbookViewId="0" topLeftCell="M1">
      <selection activeCell="E22" sqref="E22"/>
    </sheetView>
  </sheetViews>
  <sheetFormatPr defaultColWidth="9.140625" defaultRowHeight="15"/>
  <cols>
    <col min="1" max="1" width="5.00390625" style="0" customWidth="1"/>
    <col min="2" max="2" width="40.421875" style="0" customWidth="1"/>
    <col min="3" max="3" width="17.140625" style="0" customWidth="1"/>
    <col min="4" max="4" width="15.57421875" style="0" customWidth="1"/>
    <col min="5" max="5" width="17.7109375" style="0" customWidth="1"/>
    <col min="6" max="6" width="18.28125" style="0" customWidth="1"/>
    <col min="7" max="7" width="20.421875" style="0" customWidth="1"/>
    <col min="8" max="8" width="17.7109375" style="0" customWidth="1"/>
    <col min="18" max="18" width="15.8515625" style="0" customWidth="1"/>
    <col min="19" max="19" width="11.140625" style="0" customWidth="1"/>
    <col min="20" max="20" width="12.7109375" style="0" customWidth="1"/>
    <col min="21" max="21" width="28.7109375" style="0" customWidth="1"/>
    <col min="22" max="22" width="16.8515625" style="0" customWidth="1"/>
    <col min="23" max="23" width="8.8515625" style="0" customWidth="1"/>
  </cols>
  <sheetData>
    <row r="1" spans="1:22" s="3" customFormat="1" ht="24.75" customHeight="1">
      <c r="A1" s="93" t="s">
        <v>21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1:22" s="5" customFormat="1" ht="26.25" customHeight="1">
      <c r="A2" s="94" t="s">
        <v>24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</row>
    <row r="3" spans="1:22" s="5" customFormat="1" ht="27" customHeight="1">
      <c r="A3" s="71" t="s">
        <v>161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2" s="5" customFormat="1" ht="28.5" customHeight="1">
      <c r="A4" s="91" t="s">
        <v>89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</row>
    <row r="5" spans="1:26" s="4" customFormat="1" ht="64.5" customHeight="1">
      <c r="A5" s="111" t="s">
        <v>0</v>
      </c>
      <c r="B5" s="99" t="s">
        <v>90</v>
      </c>
      <c r="C5" s="99" t="s">
        <v>9</v>
      </c>
      <c r="D5" s="99" t="s">
        <v>4</v>
      </c>
      <c r="E5" s="99" t="s">
        <v>12</v>
      </c>
      <c r="F5" s="99" t="s">
        <v>25</v>
      </c>
      <c r="G5" s="99" t="s">
        <v>19</v>
      </c>
      <c r="H5" s="102" t="s">
        <v>17</v>
      </c>
      <c r="I5" s="104" t="s">
        <v>13</v>
      </c>
      <c r="J5" s="105"/>
      <c r="K5" s="105"/>
      <c r="L5" s="106"/>
      <c r="M5" s="99" t="s">
        <v>10</v>
      </c>
      <c r="N5" s="99" t="s">
        <v>11</v>
      </c>
      <c r="O5" s="110" t="s">
        <v>16</v>
      </c>
      <c r="P5" s="110"/>
      <c r="Q5" s="110"/>
      <c r="R5" s="95" t="s">
        <v>20</v>
      </c>
      <c r="S5" s="95" t="s">
        <v>18</v>
      </c>
      <c r="T5" s="97" t="s">
        <v>14</v>
      </c>
      <c r="U5" s="107" t="s">
        <v>15</v>
      </c>
      <c r="V5" s="109" t="s">
        <v>26</v>
      </c>
      <c r="W5" s="101" t="s">
        <v>27</v>
      </c>
      <c r="X5" s="101"/>
      <c r="Y5" s="101"/>
      <c r="Z5" s="101"/>
    </row>
    <row r="6" spans="1:26" s="4" customFormat="1" ht="57" customHeight="1">
      <c r="A6" s="103"/>
      <c r="B6" s="100"/>
      <c r="C6" s="100"/>
      <c r="D6" s="100"/>
      <c r="E6" s="100"/>
      <c r="F6" s="100"/>
      <c r="G6" s="100"/>
      <c r="H6" s="103"/>
      <c r="I6" s="7" t="s">
        <v>5</v>
      </c>
      <c r="J6" s="7" t="s">
        <v>6</v>
      </c>
      <c r="K6" s="7" t="s">
        <v>7</v>
      </c>
      <c r="L6" s="7" t="s">
        <v>8</v>
      </c>
      <c r="M6" s="100"/>
      <c r="N6" s="100"/>
      <c r="O6" s="8" t="s">
        <v>2</v>
      </c>
      <c r="P6" s="8" t="s">
        <v>1</v>
      </c>
      <c r="Q6" s="8" t="s">
        <v>3</v>
      </c>
      <c r="R6" s="96"/>
      <c r="S6" s="96"/>
      <c r="T6" s="98"/>
      <c r="U6" s="108"/>
      <c r="V6" s="109"/>
      <c r="W6" s="7" t="s">
        <v>5</v>
      </c>
      <c r="X6" s="7" t="s">
        <v>6</v>
      </c>
      <c r="Y6" s="7" t="s">
        <v>7</v>
      </c>
      <c r="Z6" s="7" t="s">
        <v>8</v>
      </c>
    </row>
    <row r="7" spans="1:29" s="4" customFormat="1" ht="19.5" customHeight="1">
      <c r="A7" s="16">
        <v>1</v>
      </c>
      <c r="B7" s="53" t="s">
        <v>158</v>
      </c>
      <c r="C7" s="18"/>
      <c r="D7" s="44">
        <v>202470</v>
      </c>
      <c r="E7" s="14" t="e">
        <f aca="true" t="shared" si="0" ref="E7:E13">D7/C7*100</f>
        <v>#DIV/0!</v>
      </c>
      <c r="F7" s="14"/>
      <c r="G7" s="20">
        <f aca="true" t="shared" si="1" ref="G7:G13">(W7*2+X7*3+Y7*4+Z7*5)/D7</f>
        <v>4.0456</v>
      </c>
      <c r="H7" s="16"/>
      <c r="I7" s="44">
        <v>1.92</v>
      </c>
      <c r="J7" s="44">
        <v>20.98</v>
      </c>
      <c r="K7" s="44">
        <v>47.72</v>
      </c>
      <c r="L7" s="44">
        <v>29.38</v>
      </c>
      <c r="M7" s="21">
        <f>100-I7</f>
        <v>98.08</v>
      </c>
      <c r="N7" s="21">
        <f>K7+L7</f>
        <v>77.1</v>
      </c>
      <c r="O7" s="22"/>
      <c r="P7" s="23"/>
      <c r="Q7" s="23"/>
      <c r="R7" s="24"/>
      <c r="S7" s="24"/>
      <c r="T7" s="25"/>
      <c r="U7" s="26"/>
      <c r="V7" s="112"/>
      <c r="W7" s="28">
        <f aca="true" t="shared" si="2" ref="W7:W13">I7/100*D7</f>
        <v>3887.4239999999995</v>
      </c>
      <c r="X7" s="28">
        <f aca="true" t="shared" si="3" ref="X7:X13">J7/100*D7</f>
        <v>42478.206000000006</v>
      </c>
      <c r="Y7" s="28">
        <f aca="true" t="shared" si="4" ref="Y7:Y13">K7/100*D7</f>
        <v>96618.68400000001</v>
      </c>
      <c r="Z7" s="28">
        <f aca="true" t="shared" si="5" ref="Z7:Z13">L7/100*D7</f>
        <v>59485.686</v>
      </c>
      <c r="AA7" s="11"/>
      <c r="AB7" s="9"/>
      <c r="AC7" s="10"/>
    </row>
    <row r="8" spans="1:29" s="6" customFormat="1" ht="19.5" customHeight="1">
      <c r="A8" s="16">
        <v>2</v>
      </c>
      <c r="B8" s="53" t="s">
        <v>32</v>
      </c>
      <c r="C8" s="16"/>
      <c r="D8" s="44">
        <v>4545</v>
      </c>
      <c r="E8" s="14" t="e">
        <f t="shared" si="0"/>
        <v>#DIV/0!</v>
      </c>
      <c r="F8" s="16"/>
      <c r="G8" s="20">
        <f t="shared" si="1"/>
        <v>4.1844</v>
      </c>
      <c r="H8" s="29"/>
      <c r="I8" s="44">
        <v>0.7</v>
      </c>
      <c r="J8" s="44">
        <v>15.45</v>
      </c>
      <c r="K8" s="44">
        <v>48.56</v>
      </c>
      <c r="L8" s="44">
        <v>35.29</v>
      </c>
      <c r="M8" s="21">
        <f aca="true" t="shared" si="6" ref="M8:M13">100-I8</f>
        <v>99.3</v>
      </c>
      <c r="N8" s="21">
        <f aca="true" t="shared" si="7" ref="N8:N13">K8+L8</f>
        <v>83.85</v>
      </c>
      <c r="O8" s="44">
        <v>31.18</v>
      </c>
      <c r="P8" s="44">
        <v>61.03</v>
      </c>
      <c r="Q8" s="44">
        <v>7.79</v>
      </c>
      <c r="R8" s="22"/>
      <c r="S8" s="22"/>
      <c r="T8" s="31"/>
      <c r="U8" s="26"/>
      <c r="V8" s="112"/>
      <c r="W8" s="28">
        <f t="shared" si="2"/>
        <v>31.814999999999998</v>
      </c>
      <c r="X8" s="28">
        <f t="shared" si="3"/>
        <v>702.2025</v>
      </c>
      <c r="Y8" s="28">
        <f t="shared" si="4"/>
        <v>2207.052</v>
      </c>
      <c r="Z8" s="28">
        <f t="shared" si="5"/>
        <v>1603.9305</v>
      </c>
      <c r="AA8" s="11"/>
      <c r="AB8" s="9"/>
      <c r="AC8" s="10"/>
    </row>
    <row r="9" spans="1:26" s="1" customFormat="1" ht="14.25">
      <c r="A9" s="16">
        <v>3</v>
      </c>
      <c r="B9" s="56" t="s">
        <v>118</v>
      </c>
      <c r="C9" s="16">
        <v>253</v>
      </c>
      <c r="D9" s="44">
        <v>87</v>
      </c>
      <c r="E9" s="68">
        <f t="shared" si="0"/>
        <v>34.387351778656125</v>
      </c>
      <c r="F9" s="16"/>
      <c r="G9" s="20">
        <f t="shared" si="1"/>
        <v>4.459699999999999</v>
      </c>
      <c r="H9" s="16"/>
      <c r="I9" s="44">
        <v>0</v>
      </c>
      <c r="J9" s="44">
        <v>6.9</v>
      </c>
      <c r="K9" s="44">
        <v>40.23</v>
      </c>
      <c r="L9" s="44">
        <v>52.87</v>
      </c>
      <c r="M9" s="21">
        <f t="shared" si="6"/>
        <v>100</v>
      </c>
      <c r="N9" s="21">
        <f t="shared" si="7"/>
        <v>93.1</v>
      </c>
      <c r="O9" s="44">
        <v>9.2</v>
      </c>
      <c r="P9" s="44">
        <v>85.06</v>
      </c>
      <c r="Q9" s="44">
        <v>5.75</v>
      </c>
      <c r="R9" s="16">
        <v>4</v>
      </c>
      <c r="S9" s="16"/>
      <c r="T9" s="16"/>
      <c r="U9" s="16"/>
      <c r="V9" s="16"/>
      <c r="W9" s="28">
        <f t="shared" si="2"/>
        <v>0</v>
      </c>
      <c r="X9" s="28">
        <f t="shared" si="3"/>
        <v>6.003</v>
      </c>
      <c r="Y9" s="28">
        <f t="shared" si="4"/>
        <v>35.000099999999996</v>
      </c>
      <c r="Z9" s="28">
        <f t="shared" si="5"/>
        <v>45.9969</v>
      </c>
    </row>
    <row r="10" spans="1:26" s="2" customFormat="1" ht="14.25">
      <c r="A10" s="16">
        <v>4</v>
      </c>
      <c r="B10" s="56" t="s">
        <v>43</v>
      </c>
      <c r="C10" s="16">
        <v>12</v>
      </c>
      <c r="D10" s="44">
        <v>12</v>
      </c>
      <c r="E10" s="68">
        <f t="shared" si="0"/>
        <v>100</v>
      </c>
      <c r="F10" s="18"/>
      <c r="G10" s="20">
        <f t="shared" si="1"/>
        <v>4.3333</v>
      </c>
      <c r="H10" s="18"/>
      <c r="I10" s="44">
        <v>0</v>
      </c>
      <c r="J10" s="44">
        <v>16.67</v>
      </c>
      <c r="K10" s="44">
        <v>33.33</v>
      </c>
      <c r="L10" s="44">
        <v>50</v>
      </c>
      <c r="M10" s="21">
        <f t="shared" si="6"/>
        <v>100</v>
      </c>
      <c r="N10" s="21">
        <f t="shared" si="7"/>
        <v>83.33</v>
      </c>
      <c r="O10" s="44">
        <v>0</v>
      </c>
      <c r="P10" s="44">
        <v>100</v>
      </c>
      <c r="Q10" s="44">
        <v>0</v>
      </c>
      <c r="R10" s="19">
        <v>1</v>
      </c>
      <c r="S10" s="69"/>
      <c r="T10" s="17" t="s">
        <v>159</v>
      </c>
      <c r="U10" s="56" t="s">
        <v>160</v>
      </c>
      <c r="V10" s="18"/>
      <c r="W10" s="28">
        <f t="shared" si="2"/>
        <v>0</v>
      </c>
      <c r="X10" s="28">
        <f t="shared" si="3"/>
        <v>2.0004</v>
      </c>
      <c r="Y10" s="28">
        <f t="shared" si="4"/>
        <v>3.9996</v>
      </c>
      <c r="Z10" s="28">
        <f t="shared" si="5"/>
        <v>6</v>
      </c>
    </row>
    <row r="11" spans="1:26" s="2" customFormat="1" ht="14.25">
      <c r="A11" s="16">
        <v>5</v>
      </c>
      <c r="B11" s="53" t="s">
        <v>45</v>
      </c>
      <c r="C11" s="19">
        <v>32</v>
      </c>
      <c r="D11" s="44">
        <v>19</v>
      </c>
      <c r="E11" s="68">
        <f t="shared" si="0"/>
        <v>59.375</v>
      </c>
      <c r="F11" s="70"/>
      <c r="G11" s="20">
        <f t="shared" si="1"/>
        <v>4.6842</v>
      </c>
      <c r="H11" s="70"/>
      <c r="I11" s="44">
        <v>0</v>
      </c>
      <c r="J11" s="44">
        <v>0</v>
      </c>
      <c r="K11" s="44">
        <v>31.58</v>
      </c>
      <c r="L11" s="44">
        <v>68.42</v>
      </c>
      <c r="M11" s="21">
        <f t="shared" si="6"/>
        <v>100</v>
      </c>
      <c r="N11" s="21">
        <f t="shared" si="7"/>
        <v>100</v>
      </c>
      <c r="O11" s="44">
        <v>5.26</v>
      </c>
      <c r="P11" s="44">
        <v>73.68</v>
      </c>
      <c r="Q11" s="44">
        <v>21.05</v>
      </c>
      <c r="R11" s="19">
        <v>1</v>
      </c>
      <c r="S11" s="69"/>
      <c r="T11" s="69"/>
      <c r="U11" s="18"/>
      <c r="V11" s="18"/>
      <c r="W11" s="28">
        <f t="shared" si="2"/>
        <v>0</v>
      </c>
      <c r="X11" s="28">
        <f t="shared" si="3"/>
        <v>0</v>
      </c>
      <c r="Y11" s="28">
        <f t="shared" si="4"/>
        <v>6.0001999999999995</v>
      </c>
      <c r="Z11" s="28">
        <f t="shared" si="5"/>
        <v>12.9998</v>
      </c>
    </row>
    <row r="12" spans="1:26" ht="14.25">
      <c r="A12" s="16">
        <v>6</v>
      </c>
      <c r="B12" s="53" t="s">
        <v>46</v>
      </c>
      <c r="C12" s="19">
        <v>36</v>
      </c>
      <c r="D12" s="44">
        <v>29</v>
      </c>
      <c r="E12" s="68">
        <f t="shared" si="0"/>
        <v>80.55555555555556</v>
      </c>
      <c r="F12" s="19"/>
      <c r="G12" s="20">
        <f t="shared" si="1"/>
        <v>4.5862</v>
      </c>
      <c r="H12" s="19"/>
      <c r="I12" s="44">
        <v>0</v>
      </c>
      <c r="J12" s="44">
        <v>0</v>
      </c>
      <c r="K12" s="44">
        <v>41.38</v>
      </c>
      <c r="L12" s="44">
        <v>58.62</v>
      </c>
      <c r="M12" s="21">
        <f t="shared" si="6"/>
        <v>100</v>
      </c>
      <c r="N12" s="21">
        <f t="shared" si="7"/>
        <v>100</v>
      </c>
      <c r="O12" s="44">
        <v>13.79</v>
      </c>
      <c r="P12" s="44">
        <v>86.21</v>
      </c>
      <c r="Q12" s="44">
        <v>0</v>
      </c>
      <c r="R12" s="19">
        <v>1</v>
      </c>
      <c r="S12" s="17"/>
      <c r="T12" s="17"/>
      <c r="U12" s="17"/>
      <c r="V12" s="17"/>
      <c r="W12" s="28">
        <f t="shared" si="2"/>
        <v>0</v>
      </c>
      <c r="X12" s="28">
        <f t="shared" si="3"/>
        <v>0</v>
      </c>
      <c r="Y12" s="28">
        <f t="shared" si="4"/>
        <v>12.0002</v>
      </c>
      <c r="Z12" s="28">
        <f t="shared" si="5"/>
        <v>16.999799999999997</v>
      </c>
    </row>
    <row r="13" spans="1:26" ht="14.25">
      <c r="A13" s="16">
        <v>7</v>
      </c>
      <c r="B13" s="53" t="s">
        <v>47</v>
      </c>
      <c r="C13" s="19">
        <v>28</v>
      </c>
      <c r="D13" s="44">
        <v>27</v>
      </c>
      <c r="E13" s="68">
        <f t="shared" si="0"/>
        <v>96.42857142857143</v>
      </c>
      <c r="F13" s="19"/>
      <c r="G13" s="20">
        <f t="shared" si="1"/>
        <v>4.2223</v>
      </c>
      <c r="H13" s="19"/>
      <c r="I13" s="44">
        <v>0</v>
      </c>
      <c r="J13" s="44">
        <v>14.81</v>
      </c>
      <c r="K13" s="44">
        <v>48.15</v>
      </c>
      <c r="L13" s="44">
        <v>37.04</v>
      </c>
      <c r="M13" s="21">
        <f t="shared" si="6"/>
        <v>100</v>
      </c>
      <c r="N13" s="21">
        <f t="shared" si="7"/>
        <v>85.19</v>
      </c>
      <c r="O13" s="44">
        <v>11.11</v>
      </c>
      <c r="P13" s="44">
        <v>85.19</v>
      </c>
      <c r="Q13" s="44">
        <v>3.7</v>
      </c>
      <c r="R13" s="19">
        <v>1</v>
      </c>
      <c r="S13" s="17"/>
      <c r="T13" s="17"/>
      <c r="U13" s="17"/>
      <c r="V13" s="17"/>
      <c r="W13" s="28">
        <f t="shared" si="2"/>
        <v>0</v>
      </c>
      <c r="X13" s="28">
        <f t="shared" si="3"/>
        <v>3.9987000000000004</v>
      </c>
      <c r="Y13" s="28">
        <f t="shared" si="4"/>
        <v>13.000499999999999</v>
      </c>
      <c r="Z13" s="28">
        <f t="shared" si="5"/>
        <v>10.0008</v>
      </c>
    </row>
  </sheetData>
  <sheetProtection/>
  <mergeCells count="23">
    <mergeCell ref="C5:C6"/>
    <mergeCell ref="D5:D6"/>
    <mergeCell ref="A1:V1"/>
    <mergeCell ref="A2:V2"/>
    <mergeCell ref="A3:V3"/>
    <mergeCell ref="A4:V4"/>
    <mergeCell ref="B5:B6"/>
    <mergeCell ref="A5:A6"/>
    <mergeCell ref="S5:S6"/>
    <mergeCell ref="T5:T6"/>
    <mergeCell ref="E5:E6"/>
    <mergeCell ref="F5:F6"/>
    <mergeCell ref="I5:L5"/>
    <mergeCell ref="O5:Q5"/>
    <mergeCell ref="H5:H6"/>
    <mergeCell ref="R5:R6"/>
    <mergeCell ref="W5:Z5"/>
    <mergeCell ref="G5:G6"/>
    <mergeCell ref="M5:M6"/>
    <mergeCell ref="N5:N6"/>
    <mergeCell ref="V5:V6"/>
    <mergeCell ref="V7:V8"/>
    <mergeCell ref="U5:U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2024-06-25T11:16:55Z</dcterms:modified>
  <cp:category/>
  <cp:version/>
  <cp:contentType/>
  <cp:contentStatus/>
</cp:coreProperties>
</file>