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7596" activeTab="1"/>
  </bookViews>
  <sheets>
    <sheet name="11 класс" sheetId="1" r:id="rId1"/>
    <sheet name="7 класс" sheetId="2" r:id="rId2"/>
    <sheet name="8 класс" sheetId="3" r:id="rId3"/>
  </sheets>
  <definedNames/>
  <calcPr fullCalcOnLoad="1"/>
</workbook>
</file>

<file path=xl/sharedStrings.xml><?xml version="1.0" encoding="utf-8"?>
<sst xmlns="http://schemas.openxmlformats.org/spreadsheetml/2006/main" count="275" uniqueCount="120">
  <si>
    <t>№</t>
  </si>
  <si>
    <t>Наименование ОО</t>
  </si>
  <si>
    <t xml:space="preserve">Подтвердили </t>
  </si>
  <si>
    <t xml:space="preserve">Понизили </t>
  </si>
  <si>
    <t xml:space="preserve">Повысили </t>
  </si>
  <si>
    <t xml:space="preserve">Количество  обучающихся в классе, принявших участие в ВПР </t>
  </si>
  <si>
    <t>"2"</t>
  </si>
  <si>
    <t>"3"</t>
  </si>
  <si>
    <t>"4"</t>
  </si>
  <si>
    <t>"5"</t>
  </si>
  <si>
    <t>Общее количество обучающихся в классе во всех параллелях</t>
  </si>
  <si>
    <t>Усеваемость ВПР, в %</t>
  </si>
  <si>
    <t>Качество знаний ВПР, в%</t>
  </si>
  <si>
    <t>Доля обучающихся в классе, принявших участие в ВПР</t>
  </si>
  <si>
    <t>Распределение групп баллов, доля</t>
  </si>
  <si>
    <t>Номера задний, с котрыми не справилось больше 50% обучающихся класса:</t>
  </si>
  <si>
    <t>Темы, требующие дополнитеной проработки ( с котрыми не справилось больше 50% обучающихся класса): № задания - тема</t>
  </si>
  <si>
    <t>Соотнесение результатов за предыдущее полугодие и ВПР  в %</t>
  </si>
  <si>
    <t xml:space="preserve">Соотнесение результатов за ВПР предыдущего и текущего года в % </t>
  </si>
  <si>
    <t xml:space="preserve">Количество привлечённых наблюдателей за процедурой проверки ВПР </t>
  </si>
  <si>
    <t>МБОУ лицей №12</t>
  </si>
  <si>
    <r>
      <t xml:space="preserve">Средняя отметка за ВПР в </t>
    </r>
    <r>
      <rPr>
        <sz val="9"/>
        <rFont val="Times New Roman"/>
        <family val="1"/>
      </rPr>
      <t>текущем</t>
    </r>
    <r>
      <rPr>
        <sz val="9"/>
        <color indexed="10"/>
        <rFont val="Times New Roman"/>
        <family val="1"/>
      </rPr>
      <t xml:space="preserve"> </t>
    </r>
    <r>
      <rPr>
        <sz val="9"/>
        <color indexed="8"/>
        <rFont val="Times New Roman"/>
        <family val="1"/>
      </rPr>
      <t xml:space="preserve">учебном году </t>
    </r>
  </si>
  <si>
    <r>
      <t xml:space="preserve">Количество привлечённых </t>
    </r>
    <r>
      <rPr>
        <sz val="9"/>
        <color indexed="8"/>
        <rFont val="Times New Roman"/>
        <family val="1"/>
      </rPr>
      <t xml:space="preserve">наблюдателей за процедурой проведения ВПР </t>
    </r>
  </si>
  <si>
    <t>-</t>
  </si>
  <si>
    <t>Республика Башкортостан</t>
  </si>
  <si>
    <t>МБОУ СОШ №18</t>
  </si>
  <si>
    <t>МБОУ гимназия №1</t>
  </si>
  <si>
    <t>2023/2024 учебный год</t>
  </si>
  <si>
    <t xml:space="preserve">Карта анализа результатов ВПР обучающихся 7 классов </t>
  </si>
  <si>
    <t>МР Ишимбайский район</t>
  </si>
  <si>
    <t xml:space="preserve">по физике </t>
  </si>
  <si>
    <t xml:space="preserve">Карта анализа результатов ВПР обучающихся 8 классов </t>
  </si>
  <si>
    <t xml:space="preserve">Карта анализа результатов ВПР обучающихся 11 классов </t>
  </si>
  <si>
    <t>Ишимбайский муниципальный район</t>
  </si>
  <si>
    <r>
      <t xml:space="preserve">Средняя отметка за ВПР в </t>
    </r>
    <r>
      <rPr>
        <sz val="9"/>
        <rFont val="Times New Roman"/>
        <family val="1"/>
      </rPr>
      <t>предыдущем</t>
    </r>
    <r>
      <rPr>
        <sz val="9"/>
        <color indexed="10"/>
        <rFont val="Times New Roman"/>
        <family val="1"/>
      </rPr>
      <t xml:space="preserve"> </t>
    </r>
    <r>
      <rPr>
        <sz val="9"/>
        <color indexed="8"/>
        <rFont val="Times New Roman"/>
        <family val="1"/>
      </rPr>
      <t xml:space="preserve">учебном году </t>
    </r>
  </si>
  <si>
    <t xml:space="preserve"> </t>
  </si>
  <si>
    <t>9, 12, 18</t>
  </si>
  <si>
    <t>12, 18</t>
  </si>
  <si>
    <t>9, 12, 14, 17, 18</t>
  </si>
  <si>
    <t xml:space="preserve">12. Уметь проводить опыты по исследованию изученных явлений и процессов. 18. Уметь воспринимать и на основе полученных знаний самостоятельно оценивать информацию, содержащуюся в СМИ, Интернете, научно-популярных статьях. Уметь использовать приобретенные знания и умения в практической деятельности и повседневной жизни для обеспечения безопасности </t>
  </si>
  <si>
    <t xml:space="preserve">18. Уметь воспринимать и на основе полученных знаний самостоятельно оценивать информацию, содержащуюся в СМИ, Интернете, научно-популярных статьях. Уметь использовать приобретенные знания и умения в практической деятельности и повседневной жизни для обеспечения безопасности </t>
  </si>
  <si>
    <t xml:space="preserve">9. Знать/понимать смысл физических величин и законов. 12. Уметь проводить опыты по исследованию изученных явлений и процессов. 18. Уметь воспринимать и на основе полученных знаний самостоятельно оценивать информацию, содержащуюся в СМИ, Интернете, научно-популярных статьях. Уметь использовать приобретенные знания и умения в практической деятельности и повседневной жизни для обеспечения безопасности </t>
  </si>
  <si>
    <t xml:space="preserve">9. Знать/понимать смысл физических величин и законов. 12. Уметь проводить опыты по исследованию изученных явлений и процессов. 14. Уметь объяснять устройство и принцип действия технических объектов, приводить примеры практического использования физических знаний. 17. Уметь воспринимать и на основе полученных знаний самостоятельно оценивать информацию, содержащуюся в СМИ, Интернете, научно-популярных статьях. 18. Уметь воспринимать и на основе полученных знаний самостоятельно оценивать информацию, содержащуюся в СМИ, Интернете, научно-популярных статьях. Уметь использовать приобретенные знания и умения в практической деятельности и повседневной жизни для обеспечения безопасности </t>
  </si>
  <si>
    <t>Мероприятия                    по работе с результатами ВПР</t>
  </si>
  <si>
    <t>Анализ результатов ВПР на семинаре учителей-предметников</t>
  </si>
  <si>
    <t>количество отметок</t>
  </si>
  <si>
    <t>Российская Федерация</t>
  </si>
  <si>
    <t>Вся выборка</t>
  </si>
  <si>
    <t>МБОУ СОШ №2</t>
  </si>
  <si>
    <t>МБОУ СОШ №3</t>
  </si>
  <si>
    <t>МБОУ СОШ №11</t>
  </si>
  <si>
    <t>МБОУ СОШ №15</t>
  </si>
  <si>
    <t>МБОУ СОШ №16</t>
  </si>
  <si>
    <t>МБОУ ООШ №17</t>
  </si>
  <si>
    <t>МБОУ СОШ №19</t>
  </si>
  <si>
    <t>МБОУ БГИ №2</t>
  </si>
  <si>
    <t>МБОУ СОШ д.Биксяново</t>
  </si>
  <si>
    <t>МБОУ СОШ с.Васильевка</t>
  </si>
  <si>
    <t>МБОУ СОШ с.Верхотор</t>
  </si>
  <si>
    <t>МБОУ СОШ д.Канакаево</t>
  </si>
  <si>
    <t>МБОУ СОШ с.Кузяново</t>
  </si>
  <si>
    <t>МБОУ СОШ с.Кулгунино</t>
  </si>
  <si>
    <t>МБОУ СЛЩ с.Макарово</t>
  </si>
  <si>
    <t>МБОУ СОШ с.Петровское</t>
  </si>
  <si>
    <t>МБОУ ООШ с.Салихово</t>
  </si>
  <si>
    <t>=</t>
  </si>
  <si>
    <t>+</t>
  </si>
  <si>
    <t>2, 7, 9, 10, 11</t>
  </si>
  <si>
    <t>7, 9, 10, 11</t>
  </si>
  <si>
    <t>7, 10, 11</t>
  </si>
  <si>
    <t>2, 7, 10, 11</t>
  </si>
  <si>
    <t>1, 9, 10, 11</t>
  </si>
  <si>
    <t>6, 8, 9, 10, 11</t>
  </si>
  <si>
    <t>7, 8, 9, 10, 11</t>
  </si>
  <si>
    <t>9, 10, 11</t>
  </si>
  <si>
    <t>6, 10, 11</t>
  </si>
  <si>
    <t>5, 7, 10, 11</t>
  </si>
  <si>
    <t>6, 7, 8, 10, 11</t>
  </si>
  <si>
    <t>3, 6, 10, 11</t>
  </si>
  <si>
    <t>2, 6, 7, 10, 11</t>
  </si>
  <si>
    <t>10, 11</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</si>
  <si>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7. Использовать при выполнении учебных задач справочные материалы;  делать выводы по результатам исследования  .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</si>
  <si>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7. Использовать при выполнении учебных задач справочные материалы;  делать выводы по результатам исследования  .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</si>
  <si>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7. Использовать при выполнении учебных задач справочные материалы;  делать выводы по результатам исследования  .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</si>
  <si>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 7. Использовать при выполнении учебных задач справочные материалы;  делать выводы по результатам исследования  .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</si>
  <si>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1. Проводить прямые измерения физических величин: время, расстояние, масса тела, объем, сила, температура, атмосферное давление, и использовать простейшие методы оценки погрешностей измерений.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</si>
  <si>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</si>
  <si>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t>
  </si>
  <si>
    <t xml:space="preserve">7. Использовать при выполнении учебных задач справочные материалы;  делать выводы по результатам исследования  .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</si>
  <si>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</si>
  <si>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</si>
  <si>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5. Интерпретировать результаты наблюдений и опытов. 7. Использовать при выполнении учебных задач справочные материалы;  делать выводы по результатам исследования  .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</si>
  <si>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7. Использовать при выполнении учебных задач справочные материалы;  делать выводы по результатам исследования .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</si>
  <si>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</si>
  <si>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7. Использовать при выполнении учебных задач справочные материалы;  делать выводы по результатам исследования  .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</si>
  <si>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</si>
  <si>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МБОУ ООШ №5</t>
  </si>
  <si>
    <t>МБОУ СОШ с.Верхнеиткулово</t>
  </si>
  <si>
    <t>МБОУ СОШ с.Ишеево</t>
  </si>
  <si>
    <t>8, 9, 10, 11</t>
  </si>
  <si>
    <t>8, 10, 11</t>
  </si>
  <si>
    <t>4, 9, 10, 11</t>
  </si>
  <si>
    <t>2, 4, 10, 11</t>
  </si>
  <si>
    <t>2, 8, 9, 10, 11</t>
  </si>
  <si>
    <t>4, 8, 10, 11</t>
  </si>
  <si>
    <t>2, 8, 10, 11</t>
  </si>
  <si>
    <t>8, 11</t>
  </si>
  <si>
    <t>2, 9, 10, 11</t>
  </si>
  <si>
    <t>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</si>
  <si>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</si>
  <si>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 - 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</si>
  <si>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</si>
  <si>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 - 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</si>
  <si>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</si>
  <si>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 - 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</si>
  <si>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7. Использовать при выполнении учебных задач справочные материалы;  делать выводы по результатам исследования;  решать задачи, используя физические законы (закон Гука, закон Ома для участка цепи) и формулы, связывающие физические величины (путь, скорость, масса тела, плотность вещества, сила, сила трения скольжения, коэффициент трения, сила тока, электрическое напряжение, электрическое сопротивление, работа электрического поля, мощность тока,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законы и формулы, необходимые для ее решения, проводить расчеты  .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</si>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</sst>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1">
    <font>
      <sz val="11"/>
      <color theme="1"/>
      <name val="Calibri"/>
      <family val="2"/>
    </font>
    <font>
      <sz val="11"/>
      <color indexed="8"/>
      <name val="Calibri"/>
      <family val="2"/>
    </font>
    <font>
      <sz val="9"/>
      <name val="Times New Roman"/>
      <family val="1"/>
    </font>
    <font>
      <sz val="9"/>
      <color indexed="10"/>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3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8"/>
      <color indexed="8"/>
      <name val="Times New Roman"/>
      <family val="1"/>
    </font>
    <font>
      <sz val="11"/>
      <color indexed="8"/>
      <name val="Times New Roman"/>
      <family val="1"/>
    </font>
    <font>
      <b/>
      <sz val="9"/>
      <color indexed="8"/>
      <name val="Times New Roman"/>
      <family val="1"/>
    </font>
    <font>
      <vertAlign val="subscript"/>
      <sz val="11"/>
      <color indexed="8"/>
      <name val="Times New Roman"/>
      <family val="1"/>
    </font>
    <font>
      <i/>
      <vertAlign val="subscript"/>
      <sz val="11"/>
      <color indexed="8"/>
      <name val="Times New Roman"/>
      <family val="1"/>
    </font>
    <font>
      <b/>
      <sz val="10"/>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8"/>
      <color theme="1"/>
      <name val="Times New Roman"/>
      <family val="1"/>
    </font>
    <font>
      <sz val="11"/>
      <color theme="1"/>
      <name val="Times New Roman"/>
      <family val="1"/>
    </font>
    <font>
      <sz val="9"/>
      <color theme="1"/>
      <name val="Times New Roman"/>
      <family val="1"/>
    </font>
    <font>
      <b/>
      <sz val="9"/>
      <color theme="1"/>
      <name val="Times New Roman"/>
      <family val="1"/>
    </font>
    <font>
      <b/>
      <sz val="10"/>
      <color theme="1"/>
      <name val="Times New Roman"/>
      <family val="1"/>
    </font>
    <font>
      <sz val="10"/>
      <color theme="1"/>
      <name val="Times New Roman"/>
      <family val="1"/>
    </font>
    <font>
      <sz val="11"/>
      <color rgb="FF000000"/>
      <name val="Calibri"/>
      <family val="2"/>
    </font>
    <font>
      <vertAlign val="subscript"/>
      <sz val="11"/>
      <color theme="1"/>
      <name val="Times New Roman"/>
      <family val="1"/>
    </font>
    <font>
      <i/>
      <vertAlign val="subscrip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6">
    <xf numFmtId="0" fontId="0" fillId="0" borderId="0" xfId="0" applyFont="1" applyAlignment="1">
      <alignment/>
    </xf>
    <xf numFmtId="0" fontId="0" fillId="0" borderId="0" xfId="0" applyAlignment="1">
      <alignment horizontal="center" vertical="center"/>
    </xf>
    <xf numFmtId="0" fontId="40" fillId="0" borderId="0" xfId="0" applyFont="1" applyAlignment="1">
      <alignment horizontal="center" vertical="center"/>
    </xf>
    <xf numFmtId="0" fontId="50" fillId="0" borderId="0" xfId="0" applyFont="1" applyAlignment="1">
      <alignment horizontal="center" vertical="center"/>
    </xf>
    <xf numFmtId="0" fontId="40" fillId="0" borderId="0" xfId="0" applyFont="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3" fontId="54" fillId="0" borderId="10" xfId="0" applyNumberFormat="1" applyFont="1" applyBorder="1" applyAlignment="1">
      <alignment horizontal="center" vertical="center"/>
    </xf>
    <xf numFmtId="0" fontId="54" fillId="0" borderId="10" xfId="0" applyFont="1" applyBorder="1" applyAlignment="1">
      <alignment horizontal="center" vertical="center" wrapText="1"/>
    </xf>
    <xf numFmtId="3" fontId="54" fillId="0" borderId="10" xfId="0" applyNumberFormat="1" applyFont="1" applyBorder="1" applyAlignment="1">
      <alignment horizontal="center" vertical="center" textRotation="90"/>
    </xf>
    <xf numFmtId="0" fontId="54" fillId="0" borderId="1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51" fillId="0" borderId="0" xfId="0" applyFont="1" applyAlignment="1">
      <alignment horizontal="left" vertical="center"/>
    </xf>
    <xf numFmtId="0" fontId="51" fillId="0" borderId="0" xfId="0" applyFont="1" applyAlignment="1">
      <alignment horizontal="left"/>
    </xf>
    <xf numFmtId="0" fontId="54" fillId="0" borderId="11" xfId="0" applyFont="1" applyBorder="1" applyAlignment="1">
      <alignment horizontal="center" vertical="center"/>
    </xf>
    <xf numFmtId="3" fontId="54" fillId="0" borderId="10" xfId="0" applyNumberFormat="1" applyFont="1" applyBorder="1" applyAlignment="1">
      <alignment horizontal="center" vertical="center" wrapText="1"/>
    </xf>
    <xf numFmtId="0" fontId="54" fillId="0" borderId="11" xfId="0" applyFont="1" applyBorder="1" applyAlignment="1">
      <alignment horizontal="center" vertical="center" wrapText="1"/>
    </xf>
    <xf numFmtId="3" fontId="54" fillId="0" borderId="11" xfId="0" applyNumberFormat="1" applyFont="1" applyBorder="1" applyAlignment="1">
      <alignment horizontal="center" vertical="center" wrapText="1"/>
    </xf>
    <xf numFmtId="0" fontId="54" fillId="0" borderId="12" xfId="0" applyFont="1" applyBorder="1" applyAlignment="1">
      <alignment horizontal="center" vertical="center"/>
    </xf>
    <xf numFmtId="0" fontId="54" fillId="33" borderId="11" xfId="0" applyFont="1" applyFill="1" applyBorder="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xf>
    <xf numFmtId="0" fontId="0" fillId="0" borderId="0" xfId="0" applyAlignment="1">
      <alignment horizontal="center" vertical="center"/>
    </xf>
    <xf numFmtId="1" fontId="0" fillId="0" borderId="0" xfId="0" applyNumberFormat="1" applyAlignment="1">
      <alignment horizontal="center" vertical="center"/>
    </xf>
    <xf numFmtId="3" fontId="54" fillId="33" borderId="10" xfId="0" applyNumberFormat="1" applyFont="1" applyFill="1" applyBorder="1" applyAlignment="1">
      <alignment horizontal="center" vertical="center" wrapText="1"/>
    </xf>
    <xf numFmtId="3" fontId="54" fillId="33" borderId="11" xfId="0" applyNumberFormat="1" applyFont="1" applyFill="1" applyBorder="1" applyAlignment="1">
      <alignment horizontal="center" vertical="center" wrapText="1"/>
    </xf>
    <xf numFmtId="0" fontId="54" fillId="33" borderId="10" xfId="53" applyFont="1" applyFill="1" applyBorder="1" applyAlignment="1">
      <alignment vertical="center"/>
      <protection/>
    </xf>
    <xf numFmtId="3" fontId="54" fillId="33" borderId="10" xfId="0" applyNumberFormat="1" applyFont="1" applyFill="1" applyBorder="1" applyAlignment="1">
      <alignment horizontal="center" vertical="center"/>
    </xf>
    <xf numFmtId="3" fontId="54" fillId="33" borderId="10" xfId="0" applyNumberFormat="1" applyFont="1" applyFill="1" applyBorder="1" applyAlignment="1">
      <alignment horizontal="left" vertical="center"/>
    </xf>
    <xf numFmtId="3" fontId="54" fillId="33" borderId="11" xfId="0" applyNumberFormat="1" applyFont="1" applyFill="1" applyBorder="1" applyAlignment="1">
      <alignment horizontal="center" vertical="center"/>
    </xf>
    <xf numFmtId="0" fontId="54" fillId="33" borderId="10" xfId="0" applyFont="1" applyFill="1" applyBorder="1" applyAlignment="1">
      <alignment/>
    </xf>
    <xf numFmtId="0" fontId="54" fillId="33" borderId="10" xfId="0" applyFont="1" applyFill="1" applyBorder="1" applyAlignment="1">
      <alignment horizontal="center" vertical="center" wrapText="1"/>
    </xf>
    <xf numFmtId="3" fontId="54" fillId="33" borderId="10" xfId="0" applyNumberFormat="1" applyFont="1" applyFill="1" applyBorder="1" applyAlignment="1">
      <alignment horizontal="center" vertical="center" textRotation="90"/>
    </xf>
    <xf numFmtId="0" fontId="54" fillId="33" borderId="10" xfId="0" applyFont="1" applyFill="1" applyBorder="1" applyAlignment="1">
      <alignment horizontal="center" vertical="center"/>
    </xf>
    <xf numFmtId="0" fontId="54" fillId="0" borderId="13" xfId="0" applyFont="1" applyBorder="1" applyAlignment="1">
      <alignment horizontal="center" vertical="center"/>
    </xf>
    <xf numFmtId="0" fontId="54" fillId="33" borderId="11" xfId="0" applyFont="1" applyFill="1" applyBorder="1" applyAlignment="1">
      <alignment horizontal="center" vertical="center"/>
    </xf>
    <xf numFmtId="0" fontId="54" fillId="33" borderId="11" xfId="0" applyFont="1" applyFill="1" applyBorder="1" applyAlignment="1">
      <alignment horizontal="center" vertical="center" wrapText="1"/>
    </xf>
    <xf numFmtId="0" fontId="51" fillId="33" borderId="0" xfId="0" applyFont="1" applyFill="1" applyAlignment="1">
      <alignment horizontal="center" vertical="center"/>
    </xf>
    <xf numFmtId="0" fontId="54" fillId="0" borderId="10" xfId="0" applyFont="1" applyBorder="1" applyAlignment="1">
      <alignment/>
    </xf>
    <xf numFmtId="0" fontId="55" fillId="0" borderId="10" xfId="0" applyFont="1" applyBorder="1" applyAlignment="1">
      <alignment horizontal="center" vertical="center"/>
    </xf>
    <xf numFmtId="0" fontId="54" fillId="0" borderId="10" xfId="0" applyFont="1" applyBorder="1" applyAlignment="1">
      <alignment horizontal="center"/>
    </xf>
    <xf numFmtId="0" fontId="54" fillId="0" borderId="14" xfId="0" applyFont="1" applyBorder="1" applyAlignment="1">
      <alignment horizontal="center"/>
    </xf>
    <xf numFmtId="0" fontId="54" fillId="33" borderId="14" xfId="0" applyFont="1" applyFill="1" applyBorder="1" applyAlignment="1">
      <alignment horizontal="center"/>
    </xf>
    <xf numFmtId="0" fontId="54" fillId="33" borderId="10" xfId="0" applyFont="1" applyFill="1" applyBorder="1" applyAlignment="1">
      <alignment/>
    </xf>
    <xf numFmtId="0" fontId="54" fillId="33" borderId="10" xfId="0" applyFont="1" applyFill="1" applyBorder="1" applyAlignment="1">
      <alignment horizontal="center"/>
    </xf>
    <xf numFmtId="164" fontId="54"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xf>
    <xf numFmtId="0" fontId="54" fillId="33" borderId="0" xfId="0" applyFont="1" applyFill="1" applyBorder="1" applyAlignment="1">
      <alignment horizontal="center"/>
    </xf>
    <xf numFmtId="0" fontId="54" fillId="0" borderId="10" xfId="0" applyFont="1" applyBorder="1" applyAlignment="1">
      <alignment horizontal="center" vertical="center"/>
    </xf>
    <xf numFmtId="164" fontId="54" fillId="0" borderId="11" xfId="0" applyNumberFormat="1" applyFont="1" applyBorder="1" applyAlignment="1">
      <alignment horizontal="center" vertical="center" wrapText="1"/>
    </xf>
    <xf numFmtId="164" fontId="54" fillId="33" borderId="11" xfId="0" applyNumberFormat="1" applyFont="1" applyFill="1" applyBorder="1" applyAlignment="1">
      <alignment horizontal="center" vertical="center" wrapText="1"/>
    </xf>
    <xf numFmtId="0" fontId="0" fillId="0" borderId="10" xfId="0" applyBorder="1" applyAlignment="1">
      <alignment/>
    </xf>
    <xf numFmtId="0" fontId="56" fillId="0" borderId="10" xfId="0" applyFont="1" applyBorder="1" applyAlignment="1">
      <alignment horizontal="center" vertical="center"/>
    </xf>
    <xf numFmtId="0" fontId="57" fillId="0" borderId="10" xfId="0" applyFont="1" applyBorder="1" applyAlignment="1">
      <alignment horizontal="center"/>
    </xf>
    <xf numFmtId="0" fontId="57" fillId="0" borderId="10" xfId="0" applyFont="1" applyBorder="1" applyAlignment="1">
      <alignment horizontal="center" vertical="center" wrapText="1"/>
    </xf>
    <xf numFmtId="164" fontId="57"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33" borderId="10" xfId="0" applyFont="1" applyFill="1" applyBorder="1" applyAlignment="1">
      <alignment horizontal="center" vertical="center" wrapText="1"/>
    </xf>
    <xf numFmtId="3" fontId="57" fillId="33" borderId="10" xfId="0" applyNumberFormat="1" applyFont="1" applyFill="1" applyBorder="1" applyAlignment="1">
      <alignment horizontal="center" vertical="center" textRotation="90"/>
    </xf>
    <xf numFmtId="3" fontId="57" fillId="0" borderId="10" xfId="0" applyNumberFormat="1" applyFont="1" applyBorder="1" applyAlignment="1">
      <alignment horizontal="center" vertical="center" textRotation="90"/>
    </xf>
    <xf numFmtId="3" fontId="57" fillId="33" borderId="10" xfId="0" applyNumberFormat="1" applyFont="1" applyFill="1" applyBorder="1" applyAlignment="1">
      <alignment horizontal="center" vertical="center" wrapText="1"/>
    </xf>
    <xf numFmtId="1" fontId="57" fillId="0" borderId="10" xfId="0" applyNumberFormat="1" applyFont="1" applyBorder="1" applyAlignment="1">
      <alignment horizontal="center" vertical="center"/>
    </xf>
    <xf numFmtId="0" fontId="57" fillId="33" borderId="10" xfId="0" applyFont="1" applyFill="1" applyBorder="1" applyAlignment="1">
      <alignment horizontal="center" vertical="center"/>
    </xf>
    <xf numFmtId="1" fontId="57" fillId="0" borderId="10" xfId="0" applyNumberFormat="1" applyFont="1" applyBorder="1" applyAlignment="1">
      <alignment horizontal="center" vertical="center" wrapText="1"/>
    </xf>
    <xf numFmtId="3" fontId="57" fillId="33" borderId="10" xfId="0" applyNumberFormat="1" applyFont="1" applyFill="1" applyBorder="1" applyAlignment="1">
      <alignment horizontal="center" vertical="center"/>
    </xf>
    <xf numFmtId="3" fontId="57" fillId="0" borderId="10" xfId="0" applyNumberFormat="1" applyFont="1" applyBorder="1" applyAlignment="1">
      <alignment horizontal="center" vertical="center"/>
    </xf>
    <xf numFmtId="3" fontId="57" fillId="0" borderId="10" xfId="0" applyNumberFormat="1" applyFont="1" applyBorder="1" applyAlignment="1">
      <alignment horizontal="center" vertical="center" wrapText="1"/>
    </xf>
    <xf numFmtId="0" fontId="57" fillId="0" borderId="0" xfId="0" applyFont="1" applyAlignment="1">
      <alignment/>
    </xf>
    <xf numFmtId="0" fontId="57" fillId="0" borderId="10" xfId="0" applyFont="1" applyBorder="1" applyAlignment="1">
      <alignment/>
    </xf>
    <xf numFmtId="0" fontId="57" fillId="33" borderId="10" xfId="0" applyFont="1" applyFill="1" applyBorder="1" applyAlignment="1">
      <alignment horizontal="center"/>
    </xf>
    <xf numFmtId="0" fontId="0" fillId="33" borderId="10" xfId="0" applyFill="1" applyBorder="1" applyAlignment="1">
      <alignment/>
    </xf>
    <xf numFmtId="0" fontId="58" fillId="33" borderId="10" xfId="0" applyFont="1" applyFill="1" applyBorder="1" applyAlignment="1">
      <alignment/>
    </xf>
    <xf numFmtId="0" fontId="0" fillId="33" borderId="10" xfId="0" applyFill="1" applyBorder="1" applyAlignment="1">
      <alignment horizontal="left"/>
    </xf>
    <xf numFmtId="0" fontId="55" fillId="0" borderId="0" xfId="0" applyFont="1" applyAlignment="1">
      <alignment horizontal="center" vertical="center"/>
    </xf>
    <xf numFmtId="1" fontId="57" fillId="33" borderId="10" xfId="0" applyNumberFormat="1" applyFont="1" applyFill="1" applyBorder="1" applyAlignment="1">
      <alignment horizontal="center" vertical="center" wrapText="1"/>
    </xf>
    <xf numFmtId="3" fontId="54" fillId="0" borderId="10" xfId="0" applyNumberFormat="1" applyFont="1" applyBorder="1" applyAlignment="1">
      <alignment horizontal="center" vertical="center" wrapText="1"/>
    </xf>
    <xf numFmtId="3" fontId="54" fillId="0" borderId="15" xfId="0" applyNumberFormat="1" applyFont="1" applyBorder="1" applyAlignment="1">
      <alignment horizontal="center" vertical="center" wrapText="1"/>
    </xf>
    <xf numFmtId="0" fontId="54" fillId="0" borderId="11" xfId="0" applyFont="1" applyBorder="1" applyAlignment="1">
      <alignment horizontal="center" vertical="center"/>
    </xf>
    <xf numFmtId="3" fontId="54" fillId="0" borderId="15" xfId="0" applyNumberFormat="1" applyFont="1" applyFill="1" applyBorder="1" applyAlignment="1">
      <alignment horizontal="center" vertical="center" wrapText="1"/>
    </xf>
    <xf numFmtId="3" fontId="54" fillId="0" borderId="11" xfId="0" applyNumberFormat="1" applyFont="1" applyFill="1" applyBorder="1" applyAlignment="1">
      <alignment horizontal="center" vertical="center" wrapText="1"/>
    </xf>
    <xf numFmtId="0" fontId="54" fillId="0" borderId="15" xfId="0" applyFont="1" applyBorder="1" applyAlignment="1">
      <alignment horizontal="center" vertical="center" wrapText="1"/>
    </xf>
    <xf numFmtId="0" fontId="54" fillId="0" borderId="11" xfId="0" applyFont="1" applyBorder="1" applyAlignment="1">
      <alignment horizontal="center" vertical="center" wrapText="1"/>
    </xf>
    <xf numFmtId="0" fontId="53" fillId="0" borderId="10" xfId="0" applyFont="1" applyBorder="1" applyAlignment="1">
      <alignment horizontal="center" vertical="center"/>
    </xf>
    <xf numFmtId="0" fontId="59"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3" fontId="54" fillId="2" borderId="15" xfId="0" applyNumberFormat="1" applyFont="1" applyFill="1" applyBorder="1" applyAlignment="1">
      <alignment horizontal="center" vertical="center" wrapText="1"/>
    </xf>
    <xf numFmtId="0" fontId="54" fillId="0" borderId="18" xfId="0" applyFont="1" applyBorder="1" applyAlignment="1">
      <alignment horizontal="center" wrapText="1"/>
    </xf>
    <xf numFmtId="0" fontId="54" fillId="0" borderId="11" xfId="0" applyFont="1" applyBorder="1" applyAlignment="1">
      <alignment horizontal="center" wrapText="1"/>
    </xf>
    <xf numFmtId="0" fontId="54" fillId="0" borderId="15" xfId="0" applyFont="1" applyBorder="1" applyAlignment="1">
      <alignment horizontal="center" vertical="center"/>
    </xf>
    <xf numFmtId="3" fontId="54" fillId="33" borderId="15" xfId="53" applyNumberFormat="1" applyFont="1" applyFill="1" applyBorder="1" applyAlignment="1">
      <alignment horizontal="left" vertical="center" wrapText="1"/>
      <protection/>
    </xf>
    <xf numFmtId="0" fontId="54" fillId="33" borderId="11" xfId="0" applyFont="1" applyFill="1" applyBorder="1" applyAlignment="1">
      <alignment vertical="center" wrapText="1"/>
    </xf>
    <xf numFmtId="164" fontId="54" fillId="0" borderId="10" xfId="53" applyNumberFormat="1" applyFont="1" applyFill="1" applyBorder="1" applyAlignment="1">
      <alignment horizontal="center" vertical="center" wrapText="1"/>
      <protection/>
    </xf>
    <xf numFmtId="0" fontId="54" fillId="0" borderId="10" xfId="53" applyFont="1" applyBorder="1" applyAlignment="1">
      <alignment vertical="center"/>
      <protection/>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 fontId="54" fillId="2"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3" fontId="57" fillId="2" borderId="10" xfId="0" applyNumberFormat="1" applyFont="1" applyFill="1" applyBorder="1" applyAlignment="1">
      <alignment horizontal="center" vertical="center" wrapText="1"/>
    </xf>
    <xf numFmtId="0" fontId="57" fillId="0" borderId="10" xfId="0" applyFont="1" applyBorder="1" applyAlignment="1">
      <alignment horizontal="center" wrapText="1"/>
    </xf>
    <xf numFmtId="3" fontId="54" fillId="0" borderId="10" xfId="0" applyNumberFormat="1" applyFont="1" applyFill="1" applyBorder="1" applyAlignment="1">
      <alignment horizontal="center" vertical="center" wrapText="1"/>
    </xf>
    <xf numFmtId="3" fontId="54" fillId="33" borderId="10" xfId="53" applyNumberFormat="1" applyFont="1" applyFill="1" applyBorder="1" applyAlignment="1">
      <alignment horizontal="left" vertical="center" wrapText="1"/>
      <protection/>
    </xf>
    <xf numFmtId="0" fontId="54" fillId="33" borderId="10" xfId="0" applyFont="1" applyFill="1" applyBorder="1" applyAlignment="1">
      <alignment vertical="center" wrapText="1"/>
    </xf>
    <xf numFmtId="0" fontId="0" fillId="0" borderId="10" xfId="0" applyFont="1" applyBorder="1" applyAlignment="1">
      <alignment/>
    </xf>
    <xf numFmtId="1" fontId="0" fillId="0" borderId="0" xfId="0" applyNumberFormat="1" applyFont="1" applyAlignment="1">
      <alignment horizontal="center" vertical="center"/>
    </xf>
    <xf numFmtId="0" fontId="0" fillId="0" borderId="0" xfId="0" applyFont="1" applyAlignment="1">
      <alignment horizontal="center" vertical="center"/>
    </xf>
    <xf numFmtId="0" fontId="50" fillId="33"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6"/>
  <sheetViews>
    <sheetView zoomScale="85" zoomScaleNormal="85" zoomScalePageLayoutView="0" workbookViewId="0" topLeftCell="A1">
      <selection activeCell="F19" sqref="F19"/>
    </sheetView>
  </sheetViews>
  <sheetFormatPr defaultColWidth="9.140625" defaultRowHeight="15"/>
  <cols>
    <col min="1" max="1" width="5.00390625" style="0" customWidth="1"/>
    <col min="2" max="2" width="36.7109375" style="0" customWidth="1"/>
    <col min="3" max="3" width="17.140625" style="0" customWidth="1"/>
    <col min="4" max="4" width="15.57421875" style="0" customWidth="1"/>
    <col min="5" max="5" width="17.7109375" style="0" customWidth="1"/>
    <col min="6" max="6" width="18.28125" style="0" customWidth="1"/>
    <col min="7" max="7" width="20.421875" style="0" customWidth="1"/>
    <col min="8" max="8" width="17.7109375" style="0" customWidth="1"/>
    <col min="18" max="18" width="15.8515625" style="0" customWidth="1"/>
    <col min="19" max="19" width="11.140625" style="0" customWidth="1"/>
    <col min="20" max="20" width="12.7109375" style="0" customWidth="1"/>
    <col min="21" max="21" width="28.7109375" style="0" customWidth="1"/>
    <col min="22" max="22" width="16.8515625" style="0" customWidth="1"/>
    <col min="23" max="23" width="8.8515625" style="0" customWidth="1"/>
  </cols>
  <sheetData>
    <row r="1" spans="1:22" s="3" customFormat="1" ht="24.75" customHeight="1">
      <c r="A1" s="85" t="s">
        <v>27</v>
      </c>
      <c r="B1" s="85"/>
      <c r="C1" s="85"/>
      <c r="D1" s="85"/>
      <c r="E1" s="85"/>
      <c r="F1" s="85"/>
      <c r="G1" s="85"/>
      <c r="H1" s="85"/>
      <c r="I1" s="85"/>
      <c r="J1" s="85"/>
      <c r="K1" s="85"/>
      <c r="L1" s="85"/>
      <c r="M1" s="85"/>
      <c r="N1" s="85"/>
      <c r="O1" s="85"/>
      <c r="P1" s="85"/>
      <c r="Q1" s="85"/>
      <c r="R1" s="85"/>
      <c r="S1" s="85"/>
      <c r="T1" s="85"/>
      <c r="U1" s="85"/>
      <c r="V1" s="85"/>
    </row>
    <row r="2" spans="1:22" s="6" customFormat="1" ht="26.25" customHeight="1">
      <c r="A2" s="86" t="s">
        <v>32</v>
      </c>
      <c r="B2" s="86"/>
      <c r="C2" s="86"/>
      <c r="D2" s="86"/>
      <c r="E2" s="86"/>
      <c r="F2" s="86"/>
      <c r="G2" s="86"/>
      <c r="H2" s="86"/>
      <c r="I2" s="86"/>
      <c r="J2" s="86"/>
      <c r="K2" s="86"/>
      <c r="L2" s="86"/>
      <c r="M2" s="86"/>
      <c r="N2" s="86"/>
      <c r="O2" s="86"/>
      <c r="P2" s="86"/>
      <c r="Q2" s="86"/>
      <c r="R2" s="86"/>
      <c r="S2" s="86"/>
      <c r="T2" s="86"/>
      <c r="U2" s="86"/>
      <c r="V2" s="86"/>
    </row>
    <row r="3" spans="1:22" s="6" customFormat="1" ht="27" customHeight="1">
      <c r="A3" s="87" t="s">
        <v>29</v>
      </c>
      <c r="B3" s="87"/>
      <c r="C3" s="87"/>
      <c r="D3" s="87"/>
      <c r="E3" s="87"/>
      <c r="F3" s="87"/>
      <c r="G3" s="87"/>
      <c r="H3" s="87"/>
      <c r="I3" s="87"/>
      <c r="J3" s="87"/>
      <c r="K3" s="87"/>
      <c r="L3" s="87"/>
      <c r="M3" s="87"/>
      <c r="N3" s="87"/>
      <c r="O3" s="87"/>
      <c r="P3" s="87"/>
      <c r="Q3" s="87"/>
      <c r="R3" s="87"/>
      <c r="S3" s="87"/>
      <c r="T3" s="87"/>
      <c r="U3" s="87"/>
      <c r="V3" s="87"/>
    </row>
    <row r="4" spans="1:22" s="6" customFormat="1" ht="28.5" customHeight="1">
      <c r="A4" s="88" t="s">
        <v>30</v>
      </c>
      <c r="B4" s="89"/>
      <c r="C4" s="89"/>
      <c r="D4" s="89"/>
      <c r="E4" s="89"/>
      <c r="F4" s="89"/>
      <c r="G4" s="89"/>
      <c r="H4" s="89"/>
      <c r="I4" s="89"/>
      <c r="J4" s="89"/>
      <c r="K4" s="89"/>
      <c r="L4" s="89"/>
      <c r="M4" s="89"/>
      <c r="N4" s="89"/>
      <c r="O4" s="89"/>
      <c r="P4" s="89"/>
      <c r="Q4" s="89"/>
      <c r="R4" s="89"/>
      <c r="S4" s="89"/>
      <c r="T4" s="89"/>
      <c r="U4" s="89"/>
      <c r="V4" s="89"/>
    </row>
    <row r="5" spans="1:26" s="5" customFormat="1" ht="64.5" customHeight="1">
      <c r="A5" s="93" t="s">
        <v>0</v>
      </c>
      <c r="B5" s="83" t="s">
        <v>1</v>
      </c>
      <c r="C5" s="83" t="s">
        <v>10</v>
      </c>
      <c r="D5" s="83" t="s">
        <v>5</v>
      </c>
      <c r="E5" s="83" t="s">
        <v>13</v>
      </c>
      <c r="F5" s="83" t="s">
        <v>34</v>
      </c>
      <c r="G5" s="83" t="s">
        <v>21</v>
      </c>
      <c r="H5" s="79" t="s">
        <v>18</v>
      </c>
      <c r="I5" s="98" t="s">
        <v>14</v>
      </c>
      <c r="J5" s="99"/>
      <c r="K5" s="99"/>
      <c r="L5" s="100"/>
      <c r="M5" s="83" t="s">
        <v>11</v>
      </c>
      <c r="N5" s="83" t="s">
        <v>12</v>
      </c>
      <c r="O5" s="78" t="s">
        <v>17</v>
      </c>
      <c r="P5" s="78"/>
      <c r="Q5" s="78"/>
      <c r="R5" s="81" t="s">
        <v>22</v>
      </c>
      <c r="S5" s="81" t="s">
        <v>19</v>
      </c>
      <c r="T5" s="94" t="s">
        <v>15</v>
      </c>
      <c r="U5" s="96" t="s">
        <v>16</v>
      </c>
      <c r="V5" s="104" t="s">
        <v>43</v>
      </c>
      <c r="W5" s="101" t="s">
        <v>45</v>
      </c>
      <c r="X5" s="101"/>
      <c r="Y5" s="101"/>
      <c r="Z5" s="101"/>
    </row>
    <row r="6" spans="1:26" s="5" customFormat="1" ht="57" customHeight="1">
      <c r="A6" s="80"/>
      <c r="B6" s="84"/>
      <c r="C6" s="84"/>
      <c r="D6" s="84"/>
      <c r="E6" s="84"/>
      <c r="F6" s="84"/>
      <c r="G6" s="84"/>
      <c r="H6" s="80"/>
      <c r="I6" s="9" t="s">
        <v>6</v>
      </c>
      <c r="J6" s="9" t="s">
        <v>7</v>
      </c>
      <c r="K6" s="9" t="s">
        <v>8</v>
      </c>
      <c r="L6" s="9" t="s">
        <v>9</v>
      </c>
      <c r="M6" s="84"/>
      <c r="N6" s="84"/>
      <c r="O6" s="10" t="s">
        <v>3</v>
      </c>
      <c r="P6" s="10" t="s">
        <v>2</v>
      </c>
      <c r="Q6" s="10" t="s">
        <v>4</v>
      </c>
      <c r="R6" s="82"/>
      <c r="S6" s="82"/>
      <c r="T6" s="95"/>
      <c r="U6" s="97"/>
      <c r="V6" s="104"/>
      <c r="W6" s="9" t="s">
        <v>6</v>
      </c>
      <c r="X6" s="9" t="s">
        <v>7</v>
      </c>
      <c r="Y6" s="9" t="s">
        <v>8</v>
      </c>
      <c r="Z6" s="9" t="s">
        <v>9</v>
      </c>
    </row>
    <row r="7" spans="1:29" s="5" customFormat="1" ht="19.5" customHeight="1">
      <c r="A7" s="17"/>
      <c r="B7" s="41" t="s">
        <v>46</v>
      </c>
      <c r="C7" s="42"/>
      <c r="D7" s="43">
        <v>131433</v>
      </c>
      <c r="E7" s="52"/>
      <c r="F7" s="19"/>
      <c r="G7" s="48">
        <f aca="true" t="shared" si="0" ref="G7:G12">(W7*2+X7*3+Y7*4+Z7*5)/D7</f>
        <v>3.83</v>
      </c>
      <c r="H7" s="11"/>
      <c r="I7" s="44">
        <v>2.18</v>
      </c>
      <c r="J7" s="44">
        <v>33</v>
      </c>
      <c r="K7" s="44">
        <v>44.46</v>
      </c>
      <c r="L7" s="44">
        <v>20.36</v>
      </c>
      <c r="M7" s="34">
        <f aca="true" t="shared" si="1" ref="M7:M12">100-I7</f>
        <v>97.82</v>
      </c>
      <c r="N7" s="34">
        <f aca="true" t="shared" si="2" ref="N7:N12">K7+L7</f>
        <v>64.82</v>
      </c>
      <c r="O7" s="35"/>
      <c r="P7" s="10"/>
      <c r="Q7" s="10"/>
      <c r="R7" s="27"/>
      <c r="S7" s="28"/>
      <c r="T7" s="22" t="s">
        <v>36</v>
      </c>
      <c r="U7" s="29" t="s">
        <v>41</v>
      </c>
      <c r="V7" s="90" t="s">
        <v>44</v>
      </c>
      <c r="W7" s="49">
        <f aca="true" t="shared" si="3" ref="W7:W12">I7/100*D7</f>
        <v>2865.2394</v>
      </c>
      <c r="X7" s="49">
        <f aca="true" t="shared" si="4" ref="X7:X12">J7/100*D7</f>
        <v>43372.89</v>
      </c>
      <c r="Y7" s="49">
        <f aca="true" t="shared" si="5" ref="Y7:Y12">K7/100*D7</f>
        <v>58435.1118</v>
      </c>
      <c r="Z7" s="49">
        <f aca="true" t="shared" si="6" ref="Z7:Z12">L7/100*D7</f>
        <v>26759.7588</v>
      </c>
      <c r="AA7" s="26"/>
      <c r="AB7" s="25"/>
      <c r="AC7" s="25"/>
    </row>
    <row r="8" spans="1:29" s="5" customFormat="1" ht="19.5" customHeight="1">
      <c r="A8" s="17"/>
      <c r="B8" s="41" t="s">
        <v>24</v>
      </c>
      <c r="C8" s="42"/>
      <c r="D8" s="43">
        <v>1562</v>
      </c>
      <c r="E8" s="52"/>
      <c r="F8" s="19" t="s">
        <v>35</v>
      </c>
      <c r="G8" s="48">
        <f t="shared" si="0"/>
        <v>4.042800000000001</v>
      </c>
      <c r="H8" s="11"/>
      <c r="I8" s="44">
        <v>0.96</v>
      </c>
      <c r="J8" s="44">
        <v>21.9</v>
      </c>
      <c r="K8" s="44">
        <v>49.04</v>
      </c>
      <c r="L8" s="44">
        <v>28.1</v>
      </c>
      <c r="M8" s="34">
        <f t="shared" si="1"/>
        <v>99.04</v>
      </c>
      <c r="N8" s="34">
        <f t="shared" si="2"/>
        <v>77.14</v>
      </c>
      <c r="O8" s="45">
        <v>23.72</v>
      </c>
      <c r="P8" s="44">
        <v>67.63</v>
      </c>
      <c r="Q8" s="44">
        <v>8.65</v>
      </c>
      <c r="R8" s="27"/>
      <c r="S8" s="28"/>
      <c r="T8" s="22">
        <v>18</v>
      </c>
      <c r="U8" s="29" t="s">
        <v>40</v>
      </c>
      <c r="V8" s="91"/>
      <c r="W8" s="49">
        <f t="shared" si="3"/>
        <v>14.995199999999999</v>
      </c>
      <c r="X8" s="49">
        <f t="shared" si="4"/>
        <v>342.078</v>
      </c>
      <c r="Y8" s="49">
        <f t="shared" si="5"/>
        <v>766.0048</v>
      </c>
      <c r="Z8" s="49">
        <f t="shared" si="6"/>
        <v>438.922</v>
      </c>
      <c r="AA8" s="26"/>
      <c r="AB8" s="25"/>
      <c r="AC8" s="25"/>
    </row>
    <row r="9" spans="1:29" s="40" customFormat="1" ht="19.5" customHeight="1">
      <c r="A9" s="38"/>
      <c r="B9" s="46" t="s">
        <v>33</v>
      </c>
      <c r="C9" s="36">
        <v>80</v>
      </c>
      <c r="D9" s="47">
        <v>30</v>
      </c>
      <c r="E9" s="53">
        <f>D9/C9*100</f>
        <v>37.5</v>
      </c>
      <c r="F9" s="39">
        <v>4.6</v>
      </c>
      <c r="G9" s="48">
        <f t="shared" si="0"/>
        <v>4.2334000000000005</v>
      </c>
      <c r="H9" s="36" t="s">
        <v>23</v>
      </c>
      <c r="I9" s="45">
        <v>0</v>
      </c>
      <c r="J9" s="45">
        <v>13.33</v>
      </c>
      <c r="K9" s="45">
        <v>50</v>
      </c>
      <c r="L9" s="45">
        <v>36.67</v>
      </c>
      <c r="M9" s="34">
        <f t="shared" si="1"/>
        <v>100</v>
      </c>
      <c r="N9" s="34">
        <f t="shared" si="2"/>
        <v>86.67</v>
      </c>
      <c r="O9" s="45">
        <v>6.67</v>
      </c>
      <c r="P9" s="45">
        <v>93.33</v>
      </c>
      <c r="Q9" s="45">
        <v>0</v>
      </c>
      <c r="R9" s="27">
        <v>3</v>
      </c>
      <c r="S9" s="28"/>
      <c r="T9" s="22" t="s">
        <v>37</v>
      </c>
      <c r="U9" s="29" t="s">
        <v>39</v>
      </c>
      <c r="V9" s="91"/>
      <c r="W9" s="49">
        <f t="shared" si="3"/>
        <v>0</v>
      </c>
      <c r="X9" s="49">
        <f t="shared" si="4"/>
        <v>3.999</v>
      </c>
      <c r="Y9" s="49">
        <f t="shared" si="5"/>
        <v>15</v>
      </c>
      <c r="Z9" s="49">
        <f t="shared" si="6"/>
        <v>11.001000000000001</v>
      </c>
      <c r="AA9" s="26"/>
      <c r="AB9" s="25"/>
      <c r="AC9" s="25"/>
    </row>
    <row r="10" spans="1:29" s="5" customFormat="1" ht="19.5" customHeight="1">
      <c r="A10" s="17">
        <v>1</v>
      </c>
      <c r="B10" s="41" t="s">
        <v>25</v>
      </c>
      <c r="C10" s="51">
        <v>12</v>
      </c>
      <c r="D10" s="43">
        <v>12</v>
      </c>
      <c r="E10" s="52">
        <f>D10/C10*100</f>
        <v>100</v>
      </c>
      <c r="F10" s="19" t="s">
        <v>23</v>
      </c>
      <c r="G10" s="48">
        <f t="shared" si="0"/>
        <v>4.1666</v>
      </c>
      <c r="H10" s="11"/>
      <c r="I10" s="44">
        <v>0</v>
      </c>
      <c r="J10" s="44">
        <v>16.67</v>
      </c>
      <c r="K10" s="44">
        <v>50</v>
      </c>
      <c r="L10" s="44">
        <v>33.33</v>
      </c>
      <c r="M10" s="34">
        <f t="shared" si="1"/>
        <v>100</v>
      </c>
      <c r="N10" s="34">
        <f t="shared" si="2"/>
        <v>83.33</v>
      </c>
      <c r="O10" s="30">
        <v>0</v>
      </c>
      <c r="P10" s="8">
        <v>100</v>
      </c>
      <c r="Q10" s="8">
        <v>0</v>
      </c>
      <c r="R10" s="27">
        <v>1</v>
      </c>
      <c r="S10" s="28"/>
      <c r="T10" s="22" t="s">
        <v>37</v>
      </c>
      <c r="U10" s="29" t="s">
        <v>39</v>
      </c>
      <c r="V10" s="91"/>
      <c r="W10" s="49">
        <f t="shared" si="3"/>
        <v>0</v>
      </c>
      <c r="X10" s="49">
        <f t="shared" si="4"/>
        <v>2.0004</v>
      </c>
      <c r="Y10" s="49">
        <f t="shared" si="5"/>
        <v>6</v>
      </c>
      <c r="Z10" s="49">
        <f t="shared" si="6"/>
        <v>3.9996</v>
      </c>
      <c r="AA10" s="26"/>
      <c r="AB10" s="23"/>
      <c r="AC10" s="25"/>
    </row>
    <row r="11" spans="1:29" s="7" customFormat="1" ht="19.5" customHeight="1">
      <c r="A11" s="11">
        <v>2</v>
      </c>
      <c r="B11" s="41" t="s">
        <v>26</v>
      </c>
      <c r="C11" s="11">
        <v>32</v>
      </c>
      <c r="D11" s="43">
        <v>5</v>
      </c>
      <c r="E11" s="52">
        <f>D11/C11*100</f>
        <v>15.625</v>
      </c>
      <c r="F11" s="11" t="s">
        <v>23</v>
      </c>
      <c r="G11" s="48">
        <f t="shared" si="0"/>
        <v>4</v>
      </c>
      <c r="H11" s="18"/>
      <c r="I11" s="44">
        <v>0</v>
      </c>
      <c r="J11" s="44">
        <v>20</v>
      </c>
      <c r="K11" s="44">
        <v>60</v>
      </c>
      <c r="L11" s="44">
        <v>20</v>
      </c>
      <c r="M11" s="34">
        <f t="shared" si="1"/>
        <v>100</v>
      </c>
      <c r="N11" s="34">
        <f t="shared" si="2"/>
        <v>80</v>
      </c>
      <c r="O11" s="36">
        <v>40</v>
      </c>
      <c r="P11" s="11">
        <v>60</v>
      </c>
      <c r="Q11" s="11">
        <v>0</v>
      </c>
      <c r="R11" s="30">
        <v>1</v>
      </c>
      <c r="S11" s="30"/>
      <c r="T11" s="31" t="s">
        <v>38</v>
      </c>
      <c r="U11" s="29" t="s">
        <v>42</v>
      </c>
      <c r="V11" s="91"/>
      <c r="W11" s="49">
        <f t="shared" si="3"/>
        <v>0</v>
      </c>
      <c r="X11" s="49">
        <f t="shared" si="4"/>
        <v>1</v>
      </c>
      <c r="Y11" s="49">
        <f t="shared" si="5"/>
        <v>3</v>
      </c>
      <c r="Z11" s="49">
        <f t="shared" si="6"/>
        <v>1</v>
      </c>
      <c r="AA11" s="26"/>
      <c r="AB11" s="23"/>
      <c r="AC11" s="25"/>
    </row>
    <row r="12" spans="1:29" s="7" customFormat="1" ht="19.5" customHeight="1">
      <c r="A12" s="11">
        <v>3</v>
      </c>
      <c r="B12" s="41" t="s">
        <v>20</v>
      </c>
      <c r="C12" s="11">
        <v>36</v>
      </c>
      <c r="D12" s="43">
        <v>13</v>
      </c>
      <c r="E12" s="52">
        <f>D12/C12*100</f>
        <v>36.11111111111111</v>
      </c>
      <c r="F12" s="11">
        <v>4.9</v>
      </c>
      <c r="G12" s="48">
        <f t="shared" si="0"/>
        <v>4.384199999999999</v>
      </c>
      <c r="H12" s="20" t="s">
        <v>23</v>
      </c>
      <c r="I12" s="44">
        <v>0</v>
      </c>
      <c r="J12" s="44">
        <v>7.69</v>
      </c>
      <c r="K12" s="44">
        <v>46.15</v>
      </c>
      <c r="L12" s="44">
        <v>46.15</v>
      </c>
      <c r="M12" s="34">
        <f t="shared" si="1"/>
        <v>100</v>
      </c>
      <c r="N12" s="34">
        <f t="shared" si="2"/>
        <v>92.3</v>
      </c>
      <c r="O12" s="36">
        <v>0</v>
      </c>
      <c r="P12" s="37">
        <v>100</v>
      </c>
      <c r="Q12" s="21">
        <v>0</v>
      </c>
      <c r="R12" s="32">
        <v>1</v>
      </c>
      <c r="S12" s="30"/>
      <c r="T12" s="31" t="s">
        <v>23</v>
      </c>
      <c r="U12" s="33" t="s">
        <v>23</v>
      </c>
      <c r="V12" s="92"/>
      <c r="W12" s="49">
        <f t="shared" si="3"/>
        <v>0</v>
      </c>
      <c r="X12" s="49">
        <f t="shared" si="4"/>
        <v>0.9997000000000001</v>
      </c>
      <c r="Y12" s="49">
        <f t="shared" si="5"/>
        <v>5.999499999999999</v>
      </c>
      <c r="Z12" s="49">
        <f t="shared" si="6"/>
        <v>5.999499999999999</v>
      </c>
      <c r="AA12" s="26"/>
      <c r="AB12" s="24"/>
      <c r="AC12" s="25"/>
    </row>
    <row r="13" s="1" customFormat="1" ht="14.25">
      <c r="H13" s="12"/>
    </row>
    <row r="14" spans="2:17" s="1" customFormat="1" ht="14.25">
      <c r="B14" s="102"/>
      <c r="C14" s="102"/>
      <c r="D14" s="102"/>
      <c r="E14" s="102"/>
      <c r="F14" s="102"/>
      <c r="G14" s="102"/>
      <c r="H14" s="102"/>
      <c r="I14" s="102"/>
      <c r="J14" s="102"/>
      <c r="K14" s="102"/>
      <c r="L14" s="102"/>
      <c r="M14" s="102"/>
      <c r="N14" s="102"/>
      <c r="O14" s="102"/>
      <c r="P14" s="102"/>
      <c r="Q14" s="102"/>
    </row>
    <row r="15" spans="2:17" s="1" customFormat="1" ht="14.25">
      <c r="B15" s="103"/>
      <c r="C15" s="103"/>
      <c r="D15" s="103"/>
      <c r="E15" s="103"/>
      <c r="F15" s="103"/>
      <c r="G15" s="103"/>
      <c r="H15" s="103"/>
      <c r="I15" s="103"/>
      <c r="J15" s="103"/>
      <c r="K15" s="103"/>
      <c r="L15" s="103"/>
      <c r="M15" s="103"/>
      <c r="N15" s="103"/>
      <c r="O15" s="103"/>
      <c r="P15" s="103"/>
      <c r="Q15" s="103"/>
    </row>
    <row r="16" spans="8:19" s="1" customFormat="1" ht="14.25">
      <c r="H16" s="12"/>
      <c r="I16" s="26"/>
      <c r="J16" s="26"/>
      <c r="K16" s="26"/>
      <c r="L16" s="26"/>
      <c r="M16" s="26"/>
      <c r="O16" s="13"/>
      <c r="P16" s="13"/>
      <c r="Q16" s="50"/>
      <c r="R16" s="50"/>
      <c r="S16" s="13"/>
    </row>
    <row r="17" spans="8:18" s="1" customFormat="1" ht="14.25">
      <c r="H17" s="12"/>
      <c r="I17" s="26"/>
      <c r="J17" s="26"/>
      <c r="K17" s="26"/>
      <c r="L17" s="26"/>
      <c r="M17" s="26"/>
      <c r="O17" s="14"/>
      <c r="Q17" s="26"/>
      <c r="R17" s="26"/>
    </row>
    <row r="18" spans="8:15" s="1" customFormat="1" ht="14.25">
      <c r="H18" s="12"/>
      <c r="I18" s="26"/>
      <c r="J18" s="26"/>
      <c r="K18" s="26"/>
      <c r="L18" s="26"/>
      <c r="M18" s="26"/>
      <c r="O18" s="14"/>
    </row>
    <row r="19" spans="1:20" s="2" customFormat="1" ht="15">
      <c r="A19" s="4"/>
      <c r="B19" s="15"/>
      <c r="C19" s="15"/>
      <c r="D19" s="15"/>
      <c r="E19" s="15"/>
      <c r="F19" s="15"/>
      <c r="G19" s="15"/>
      <c r="H19" s="15"/>
      <c r="I19" s="26"/>
      <c r="J19" s="26"/>
      <c r="K19" s="26"/>
      <c r="L19" s="26"/>
      <c r="M19" s="26"/>
      <c r="N19" s="15"/>
      <c r="O19" s="14"/>
      <c r="P19" s="15"/>
      <c r="Q19" s="15"/>
      <c r="R19" s="4"/>
      <c r="S19" s="4"/>
      <c r="T19" s="4"/>
    </row>
    <row r="20" spans="1:20" s="2" customFormat="1" ht="15">
      <c r="A20" s="4"/>
      <c r="B20" s="15"/>
      <c r="C20" s="15"/>
      <c r="D20" s="15"/>
      <c r="E20" s="15"/>
      <c r="F20" s="15"/>
      <c r="G20" s="15"/>
      <c r="H20" s="15"/>
      <c r="I20" s="26"/>
      <c r="J20" s="26"/>
      <c r="K20" s="26"/>
      <c r="L20" s="26"/>
      <c r="M20" s="26"/>
      <c r="N20" s="15"/>
      <c r="O20" s="14"/>
      <c r="P20" s="15"/>
      <c r="Q20" s="15"/>
      <c r="R20" s="4"/>
      <c r="S20" s="4"/>
      <c r="T20" s="4"/>
    </row>
    <row r="21" spans="1:20" s="2" customFormat="1" ht="15">
      <c r="A21" s="4"/>
      <c r="B21" s="16"/>
      <c r="C21" s="16"/>
      <c r="D21" s="16"/>
      <c r="E21" s="16"/>
      <c r="F21" s="16"/>
      <c r="G21" s="16"/>
      <c r="H21" s="16"/>
      <c r="I21" s="26"/>
      <c r="J21" s="26"/>
      <c r="K21" s="26"/>
      <c r="L21" s="26"/>
      <c r="M21" s="26"/>
      <c r="N21" s="16"/>
      <c r="O21" s="14"/>
      <c r="P21" s="16"/>
      <c r="Q21" s="16"/>
      <c r="R21" s="4"/>
      <c r="S21" s="4"/>
      <c r="T21" s="4"/>
    </row>
    <row r="22" spans="9:15" ht="14.25">
      <c r="I22" s="26"/>
      <c r="J22" s="26"/>
      <c r="K22" s="26"/>
      <c r="L22" s="26"/>
      <c r="M22" s="26"/>
      <c r="O22" s="14"/>
    </row>
    <row r="23" spans="14:17" ht="14.25">
      <c r="N23" s="46"/>
      <c r="O23" s="45"/>
      <c r="P23" s="45"/>
      <c r="Q23" s="45"/>
    </row>
    <row r="24" spans="14:17" ht="14.25">
      <c r="N24" s="41"/>
      <c r="O24" s="30"/>
      <c r="P24" s="8"/>
      <c r="Q24" s="8"/>
    </row>
    <row r="25" spans="14:17" ht="14.25">
      <c r="N25" s="41"/>
      <c r="O25" s="36"/>
      <c r="P25" s="11"/>
      <c r="Q25" s="11"/>
    </row>
    <row r="26" spans="14:17" ht="14.25">
      <c r="N26" s="41"/>
      <c r="O26" s="36"/>
      <c r="P26" s="37"/>
      <c r="Q26" s="21"/>
    </row>
  </sheetData>
  <sheetProtection/>
  <mergeCells count="25">
    <mergeCell ref="W5:Z5"/>
    <mergeCell ref="B14:Q14"/>
    <mergeCell ref="B15:Q15"/>
    <mergeCell ref="G5:G6"/>
    <mergeCell ref="M5:M6"/>
    <mergeCell ref="N5:N6"/>
    <mergeCell ref="V5:V6"/>
    <mergeCell ref="V7:V12"/>
    <mergeCell ref="A5:A6"/>
    <mergeCell ref="S5:S6"/>
    <mergeCell ref="T5:T6"/>
    <mergeCell ref="U5:U6"/>
    <mergeCell ref="E5:E6"/>
    <mergeCell ref="F5:F6"/>
    <mergeCell ref="I5:L5"/>
    <mergeCell ref="O5:Q5"/>
    <mergeCell ref="H5:H6"/>
    <mergeCell ref="R5:R6"/>
    <mergeCell ref="C5:C6"/>
    <mergeCell ref="D5:D6"/>
    <mergeCell ref="A1:V1"/>
    <mergeCell ref="A2:V2"/>
    <mergeCell ref="A3:V3"/>
    <mergeCell ref="A4:V4"/>
    <mergeCell ref="B5:B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C32"/>
  <sheetViews>
    <sheetView tabSelected="1" zoomScale="55" zoomScaleNormal="55" zoomScalePageLayoutView="0" workbookViewId="0" topLeftCell="A1">
      <selection activeCell="L37" sqref="L37"/>
    </sheetView>
  </sheetViews>
  <sheetFormatPr defaultColWidth="9.140625" defaultRowHeight="15"/>
  <cols>
    <col min="1" max="1" width="4.7109375" style="0" customWidth="1"/>
    <col min="2" max="2" width="26.7109375" style="0" customWidth="1"/>
    <col min="20" max="20" width="17.00390625" style="0" customWidth="1"/>
  </cols>
  <sheetData>
    <row r="1" spans="1:22" s="3" customFormat="1" ht="24.75" customHeight="1">
      <c r="A1" s="85" t="s">
        <v>27</v>
      </c>
      <c r="B1" s="85"/>
      <c r="C1" s="85"/>
      <c r="D1" s="85"/>
      <c r="E1" s="85"/>
      <c r="F1" s="85"/>
      <c r="G1" s="85"/>
      <c r="H1" s="85"/>
      <c r="I1" s="85"/>
      <c r="J1" s="85"/>
      <c r="K1" s="85"/>
      <c r="L1" s="85"/>
      <c r="M1" s="85"/>
      <c r="N1" s="85"/>
      <c r="O1" s="85"/>
      <c r="P1" s="85"/>
      <c r="Q1" s="85"/>
      <c r="R1" s="85"/>
      <c r="S1" s="85"/>
      <c r="T1" s="85"/>
      <c r="U1" s="85"/>
      <c r="V1" s="85"/>
    </row>
    <row r="2" spans="1:22" s="6" customFormat="1" ht="26.25" customHeight="1">
      <c r="A2" s="86" t="s">
        <v>28</v>
      </c>
      <c r="B2" s="86"/>
      <c r="C2" s="86"/>
      <c r="D2" s="86"/>
      <c r="E2" s="86"/>
      <c r="F2" s="86"/>
      <c r="G2" s="86"/>
      <c r="H2" s="86"/>
      <c r="I2" s="86"/>
      <c r="J2" s="86"/>
      <c r="K2" s="86"/>
      <c r="L2" s="86"/>
      <c r="M2" s="86"/>
      <c r="N2" s="86"/>
      <c r="O2" s="86"/>
      <c r="P2" s="86"/>
      <c r="Q2" s="86"/>
      <c r="R2" s="86"/>
      <c r="S2" s="86"/>
      <c r="T2" s="86"/>
      <c r="U2" s="86"/>
      <c r="V2" s="86"/>
    </row>
    <row r="3" spans="1:22" s="6" customFormat="1" ht="27" customHeight="1">
      <c r="A3" s="87" t="s">
        <v>29</v>
      </c>
      <c r="B3" s="87"/>
      <c r="C3" s="87"/>
      <c r="D3" s="87"/>
      <c r="E3" s="87"/>
      <c r="F3" s="87"/>
      <c r="G3" s="87"/>
      <c r="H3" s="87"/>
      <c r="I3" s="87"/>
      <c r="J3" s="87"/>
      <c r="K3" s="87"/>
      <c r="L3" s="87"/>
      <c r="M3" s="87"/>
      <c r="N3" s="87"/>
      <c r="O3" s="87"/>
      <c r="P3" s="87"/>
      <c r="Q3" s="87"/>
      <c r="R3" s="87"/>
      <c r="S3" s="87"/>
      <c r="T3" s="87"/>
      <c r="U3" s="87"/>
      <c r="V3" s="87"/>
    </row>
    <row r="4" spans="1:22" s="6" customFormat="1" ht="28.5" customHeight="1">
      <c r="A4" s="88" t="s">
        <v>30</v>
      </c>
      <c r="B4" s="89"/>
      <c r="C4" s="89"/>
      <c r="D4" s="89"/>
      <c r="E4" s="89"/>
      <c r="F4" s="89"/>
      <c r="G4" s="89"/>
      <c r="H4" s="89"/>
      <c r="I4" s="89"/>
      <c r="J4" s="89"/>
      <c r="K4" s="89"/>
      <c r="L4" s="89"/>
      <c r="M4" s="89"/>
      <c r="N4" s="89"/>
      <c r="O4" s="89"/>
      <c r="P4" s="89"/>
      <c r="Q4" s="89"/>
      <c r="R4" s="89"/>
      <c r="S4" s="89"/>
      <c r="T4" s="89"/>
      <c r="U4" s="89"/>
      <c r="V4" s="89"/>
    </row>
    <row r="5" spans="1:26" s="5" customFormat="1" ht="64.5" customHeight="1">
      <c r="A5" s="101" t="s">
        <v>0</v>
      </c>
      <c r="B5" s="105" t="s">
        <v>1</v>
      </c>
      <c r="C5" s="105" t="s">
        <v>10</v>
      </c>
      <c r="D5" s="105" t="s">
        <v>5</v>
      </c>
      <c r="E5" s="105" t="s">
        <v>13</v>
      </c>
      <c r="F5" s="105" t="s">
        <v>34</v>
      </c>
      <c r="G5" s="105" t="s">
        <v>21</v>
      </c>
      <c r="H5" s="78" t="s">
        <v>18</v>
      </c>
      <c r="I5" s="106" t="s">
        <v>14</v>
      </c>
      <c r="J5" s="106"/>
      <c r="K5" s="106"/>
      <c r="L5" s="106"/>
      <c r="M5" s="105" t="s">
        <v>11</v>
      </c>
      <c r="N5" s="105" t="s">
        <v>12</v>
      </c>
      <c r="O5" s="78" t="s">
        <v>17</v>
      </c>
      <c r="P5" s="78"/>
      <c r="Q5" s="78"/>
      <c r="R5" s="109" t="s">
        <v>22</v>
      </c>
      <c r="S5" s="109" t="s">
        <v>19</v>
      </c>
      <c r="T5" s="110" t="s">
        <v>15</v>
      </c>
      <c r="U5" s="96" t="s">
        <v>16</v>
      </c>
      <c r="V5" s="104" t="s">
        <v>43</v>
      </c>
      <c r="W5" s="101" t="s">
        <v>45</v>
      </c>
      <c r="X5" s="101"/>
      <c r="Y5" s="101"/>
      <c r="Z5" s="101"/>
    </row>
    <row r="6" spans="1:26" s="5" customFormat="1" ht="57" customHeight="1">
      <c r="A6" s="101"/>
      <c r="B6" s="105"/>
      <c r="C6" s="105"/>
      <c r="D6" s="105"/>
      <c r="E6" s="105"/>
      <c r="F6" s="105"/>
      <c r="G6" s="105"/>
      <c r="H6" s="101"/>
      <c r="I6" s="9" t="s">
        <v>6</v>
      </c>
      <c r="J6" s="9" t="s">
        <v>7</v>
      </c>
      <c r="K6" s="9" t="s">
        <v>8</v>
      </c>
      <c r="L6" s="9" t="s">
        <v>9</v>
      </c>
      <c r="M6" s="105"/>
      <c r="N6" s="105"/>
      <c r="O6" s="10" t="s">
        <v>3</v>
      </c>
      <c r="P6" s="10" t="s">
        <v>2</v>
      </c>
      <c r="Q6" s="10" t="s">
        <v>4</v>
      </c>
      <c r="R6" s="109"/>
      <c r="S6" s="109"/>
      <c r="T6" s="111"/>
      <c r="U6" s="97"/>
      <c r="V6" s="104"/>
      <c r="W6" s="9" t="s">
        <v>6</v>
      </c>
      <c r="X6" s="9" t="s">
        <v>7</v>
      </c>
      <c r="Y6" s="9" t="s">
        <v>8</v>
      </c>
      <c r="Z6" s="9" t="s">
        <v>9</v>
      </c>
    </row>
    <row r="7" spans="1:29" s="5" customFormat="1" ht="19.5" customHeight="1">
      <c r="A7" s="59"/>
      <c r="B7" s="71" t="s">
        <v>47</v>
      </c>
      <c r="C7" s="55"/>
      <c r="D7" s="56">
        <v>699823</v>
      </c>
      <c r="E7" s="57"/>
      <c r="F7" s="57">
        <v>3.5</v>
      </c>
      <c r="G7" s="58" t="e">
        <f aca="true" t="shared" si="0" ref="G7:G29">(W7*2+X7*3+Y7*4+Z7*5)/D7</f>
        <v>#VALUE!</v>
      </c>
      <c r="H7" s="59" t="s">
        <v>65</v>
      </c>
      <c r="I7" s="56" t="s">
        <v>35</v>
      </c>
      <c r="J7" s="56">
        <v>45.32</v>
      </c>
      <c r="K7" s="56">
        <v>34.58</v>
      </c>
      <c r="L7" s="56">
        <v>11.67</v>
      </c>
      <c r="M7" s="60" t="e">
        <f aca="true" t="shared" si="1" ref="M7:M12">100-I7</f>
        <v>#VALUE!</v>
      </c>
      <c r="N7" s="60">
        <f aca="true" t="shared" si="2" ref="N7:N12">K7+L7</f>
        <v>46.25</v>
      </c>
      <c r="O7" s="61"/>
      <c r="P7" s="62"/>
      <c r="Q7" s="62"/>
      <c r="R7" s="63"/>
      <c r="S7" s="63"/>
      <c r="T7" s="54" t="s">
        <v>67</v>
      </c>
      <c r="U7" s="54" t="s">
        <v>81</v>
      </c>
      <c r="V7" s="107" t="s">
        <v>44</v>
      </c>
      <c r="W7" s="64" t="e">
        <f aca="true" t="shared" si="3" ref="W7:W12">I7/100*D7</f>
        <v>#VALUE!</v>
      </c>
      <c r="X7" s="64">
        <f aca="true" t="shared" si="4" ref="X7:X12">J7/100*D7</f>
        <v>317159.78359999997</v>
      </c>
      <c r="Y7" s="64">
        <f aca="true" t="shared" si="5" ref="Y7:Y12">K7/100*D7</f>
        <v>241998.7934</v>
      </c>
      <c r="Z7" s="64">
        <f aca="true" t="shared" si="6" ref="Z7:Z12">L7/100*D7</f>
        <v>81669.3441</v>
      </c>
      <c r="AA7" s="26"/>
      <c r="AB7" s="25"/>
      <c r="AC7" s="25"/>
    </row>
    <row r="8" spans="1:29" s="5" customFormat="1" ht="19.5" customHeight="1">
      <c r="A8" s="59"/>
      <c r="B8" s="71" t="s">
        <v>24</v>
      </c>
      <c r="C8" s="55"/>
      <c r="D8" s="56">
        <v>22443</v>
      </c>
      <c r="E8" s="57"/>
      <c r="F8" s="57">
        <v>3.6</v>
      </c>
      <c r="G8" s="58">
        <f t="shared" si="0"/>
        <v>3.6353</v>
      </c>
      <c r="H8" s="59" t="s">
        <v>65</v>
      </c>
      <c r="I8" s="56">
        <v>5.37</v>
      </c>
      <c r="J8" s="56">
        <v>40.28</v>
      </c>
      <c r="K8" s="56">
        <v>39.75</v>
      </c>
      <c r="L8" s="56">
        <v>14.59</v>
      </c>
      <c r="M8" s="60">
        <f t="shared" si="1"/>
        <v>94.63</v>
      </c>
      <c r="N8" s="60">
        <f t="shared" si="2"/>
        <v>54.34</v>
      </c>
      <c r="O8" s="72">
        <v>23.36</v>
      </c>
      <c r="P8" s="56">
        <v>65.44</v>
      </c>
      <c r="Q8" s="56">
        <v>11.19</v>
      </c>
      <c r="R8" s="63"/>
      <c r="S8" s="63"/>
      <c r="T8" s="54" t="s">
        <v>68</v>
      </c>
      <c r="U8" s="54" t="s">
        <v>82</v>
      </c>
      <c r="V8" s="108"/>
      <c r="W8" s="64">
        <f t="shared" si="3"/>
        <v>1205.1891</v>
      </c>
      <c r="X8" s="64">
        <f t="shared" si="4"/>
        <v>9040.0404</v>
      </c>
      <c r="Y8" s="64">
        <f t="shared" si="5"/>
        <v>8921.0925</v>
      </c>
      <c r="Z8" s="64">
        <f t="shared" si="6"/>
        <v>3274.4337</v>
      </c>
      <c r="AA8" s="26"/>
      <c r="AB8" s="25"/>
      <c r="AC8" s="25"/>
    </row>
    <row r="9" spans="1:29" s="115" customFormat="1" ht="19.5" customHeight="1">
      <c r="A9" s="65"/>
      <c r="B9" s="71" t="s">
        <v>33</v>
      </c>
      <c r="C9" s="65">
        <v>1025</v>
      </c>
      <c r="D9" s="56">
        <v>411</v>
      </c>
      <c r="E9" s="77">
        <f>D9/C9*100</f>
        <v>40.09756097560976</v>
      </c>
      <c r="F9" s="60">
        <v>3.8</v>
      </c>
      <c r="G9" s="58">
        <f t="shared" si="0"/>
        <v>3.8394000000000004</v>
      </c>
      <c r="H9" s="65" t="s">
        <v>65</v>
      </c>
      <c r="I9" s="56">
        <v>0</v>
      </c>
      <c r="J9" s="56">
        <v>32.85</v>
      </c>
      <c r="K9" s="56">
        <v>50.36</v>
      </c>
      <c r="L9" s="56">
        <v>16.79</v>
      </c>
      <c r="M9" s="60">
        <f t="shared" si="1"/>
        <v>100</v>
      </c>
      <c r="N9" s="60">
        <f t="shared" si="2"/>
        <v>67.15</v>
      </c>
      <c r="O9" s="72">
        <v>7.54</v>
      </c>
      <c r="P9" s="72">
        <v>83.7</v>
      </c>
      <c r="Q9" s="72">
        <v>8.76</v>
      </c>
      <c r="R9" s="63">
        <v>20</v>
      </c>
      <c r="S9" s="63"/>
      <c r="T9" s="112" t="s">
        <v>69</v>
      </c>
      <c r="U9" s="112" t="s">
        <v>83</v>
      </c>
      <c r="V9" s="108"/>
      <c r="W9" s="64">
        <f t="shared" si="3"/>
        <v>0</v>
      </c>
      <c r="X9" s="64">
        <f t="shared" si="4"/>
        <v>135.0135</v>
      </c>
      <c r="Y9" s="64">
        <f t="shared" si="5"/>
        <v>206.97960000000003</v>
      </c>
      <c r="Z9" s="64">
        <f t="shared" si="6"/>
        <v>69.0069</v>
      </c>
      <c r="AA9" s="113"/>
      <c r="AB9" s="114"/>
      <c r="AC9" s="114"/>
    </row>
    <row r="10" spans="1:29" s="5" customFormat="1" ht="19.5" customHeight="1">
      <c r="A10" s="59">
        <v>1</v>
      </c>
      <c r="B10" s="71" t="s">
        <v>48</v>
      </c>
      <c r="C10" s="55">
        <v>155</v>
      </c>
      <c r="D10" s="56">
        <v>63</v>
      </c>
      <c r="E10" s="66">
        <f>D10/C10*100</f>
        <v>40.64516129032258</v>
      </c>
      <c r="F10" s="57">
        <v>3.8</v>
      </c>
      <c r="G10" s="58">
        <f t="shared" si="0"/>
        <v>3.6826</v>
      </c>
      <c r="H10" s="59" t="s">
        <v>23</v>
      </c>
      <c r="I10" s="56">
        <v>0</v>
      </c>
      <c r="J10" s="56">
        <v>44.44</v>
      </c>
      <c r="K10" s="56">
        <v>42.86</v>
      </c>
      <c r="L10" s="56">
        <v>12.7</v>
      </c>
      <c r="M10" s="60">
        <f t="shared" si="1"/>
        <v>100</v>
      </c>
      <c r="N10" s="60">
        <f t="shared" si="2"/>
        <v>55.56</v>
      </c>
      <c r="O10" s="67">
        <v>6.35</v>
      </c>
      <c r="P10" s="68">
        <v>87.3</v>
      </c>
      <c r="Q10" s="68">
        <v>6.35</v>
      </c>
      <c r="R10" s="63">
        <v>1</v>
      </c>
      <c r="S10" s="63"/>
      <c r="T10" s="54" t="s">
        <v>69</v>
      </c>
      <c r="U10" s="54" t="s">
        <v>83</v>
      </c>
      <c r="V10" s="108"/>
      <c r="W10" s="64">
        <f t="shared" si="3"/>
        <v>0</v>
      </c>
      <c r="X10" s="64">
        <f t="shared" si="4"/>
        <v>27.997199999999996</v>
      </c>
      <c r="Y10" s="64">
        <f t="shared" si="5"/>
        <v>27.0018</v>
      </c>
      <c r="Z10" s="64">
        <f t="shared" si="6"/>
        <v>8.001</v>
      </c>
      <c r="AA10" s="26"/>
      <c r="AB10" s="23"/>
      <c r="AC10" s="25"/>
    </row>
    <row r="11" spans="1:29" s="7" customFormat="1" ht="19.5" customHeight="1">
      <c r="A11" s="59">
        <v>2</v>
      </c>
      <c r="B11" s="71" t="s">
        <v>49</v>
      </c>
      <c r="C11" s="59">
        <v>111</v>
      </c>
      <c r="D11" s="56">
        <v>49</v>
      </c>
      <c r="E11" s="66">
        <f aca="true" t="shared" si="7" ref="E11:E29">D11/C11*100</f>
        <v>44.14414414414414</v>
      </c>
      <c r="F11" s="59">
        <v>3.6</v>
      </c>
      <c r="G11" s="58">
        <f t="shared" si="0"/>
        <v>3.6935000000000002</v>
      </c>
      <c r="H11" s="69" t="s">
        <v>66</v>
      </c>
      <c r="I11" s="56">
        <v>0</v>
      </c>
      <c r="J11" s="56">
        <v>36.73</v>
      </c>
      <c r="K11" s="56">
        <v>57.14</v>
      </c>
      <c r="L11" s="56">
        <v>6.12</v>
      </c>
      <c r="M11" s="60">
        <f t="shared" si="1"/>
        <v>100</v>
      </c>
      <c r="N11" s="60">
        <f t="shared" si="2"/>
        <v>63.26</v>
      </c>
      <c r="O11" s="65">
        <v>2.04</v>
      </c>
      <c r="P11" s="59">
        <v>95.92</v>
      </c>
      <c r="Q11" s="59">
        <v>2.04</v>
      </c>
      <c r="R11" s="63">
        <v>1</v>
      </c>
      <c r="S11" s="67"/>
      <c r="T11" s="54" t="s">
        <v>70</v>
      </c>
      <c r="U11" s="54" t="s">
        <v>84</v>
      </c>
      <c r="V11" s="108"/>
      <c r="W11" s="64">
        <f t="shared" si="3"/>
        <v>0</v>
      </c>
      <c r="X11" s="64">
        <f t="shared" si="4"/>
        <v>17.9977</v>
      </c>
      <c r="Y11" s="64">
        <f t="shared" si="5"/>
        <v>27.9986</v>
      </c>
      <c r="Z11" s="64">
        <f t="shared" si="6"/>
        <v>2.9988</v>
      </c>
      <c r="AA11" s="26"/>
      <c r="AB11" s="23"/>
      <c r="AC11" s="25"/>
    </row>
    <row r="12" spans="1:29" s="7" customFormat="1" ht="19.5" customHeight="1">
      <c r="A12" s="59">
        <v>3</v>
      </c>
      <c r="B12" s="71" t="s">
        <v>50</v>
      </c>
      <c r="C12" s="59">
        <v>105</v>
      </c>
      <c r="D12" s="56">
        <v>52</v>
      </c>
      <c r="E12" s="66">
        <f t="shared" si="7"/>
        <v>49.523809523809526</v>
      </c>
      <c r="F12" s="59">
        <v>3.6</v>
      </c>
      <c r="G12" s="58">
        <f t="shared" si="0"/>
        <v>3.8268999999999997</v>
      </c>
      <c r="H12" s="69" t="s">
        <v>66</v>
      </c>
      <c r="I12" s="56">
        <v>0</v>
      </c>
      <c r="J12" s="56">
        <v>36.54</v>
      </c>
      <c r="K12" s="56">
        <v>44.23</v>
      </c>
      <c r="L12" s="56">
        <v>19.23</v>
      </c>
      <c r="M12" s="60">
        <f t="shared" si="1"/>
        <v>100</v>
      </c>
      <c r="N12" s="60">
        <f t="shared" si="2"/>
        <v>63.459999999999994</v>
      </c>
      <c r="O12" s="65">
        <v>15.38</v>
      </c>
      <c r="P12" s="59">
        <v>59.62</v>
      </c>
      <c r="Q12" s="59">
        <v>25</v>
      </c>
      <c r="R12" s="63">
        <v>1</v>
      </c>
      <c r="S12" s="67"/>
      <c r="T12" s="54" t="s">
        <v>71</v>
      </c>
      <c r="U12" s="54" t="s">
        <v>85</v>
      </c>
      <c r="V12" s="108"/>
      <c r="W12" s="64">
        <f t="shared" si="3"/>
        <v>0</v>
      </c>
      <c r="X12" s="64">
        <f t="shared" si="4"/>
        <v>19.0008</v>
      </c>
      <c r="Y12" s="64">
        <f t="shared" si="5"/>
        <v>22.999599999999997</v>
      </c>
      <c r="Z12" s="64">
        <f t="shared" si="6"/>
        <v>9.9996</v>
      </c>
      <c r="AA12" s="26"/>
      <c r="AB12" s="24"/>
      <c r="AC12" s="25"/>
    </row>
    <row r="13" spans="1:26" ht="14.25">
      <c r="A13" s="59">
        <v>4</v>
      </c>
      <c r="B13" s="71" t="s">
        <v>51</v>
      </c>
      <c r="C13" s="56">
        <v>15</v>
      </c>
      <c r="D13" s="56">
        <v>15</v>
      </c>
      <c r="E13" s="66">
        <f t="shared" si="7"/>
        <v>100</v>
      </c>
      <c r="F13" s="56"/>
      <c r="G13" s="58">
        <f t="shared" si="0"/>
        <v>3.7334</v>
      </c>
      <c r="H13" s="56"/>
      <c r="I13" s="56">
        <v>0</v>
      </c>
      <c r="J13" s="56">
        <v>33.33</v>
      </c>
      <c r="K13" s="56">
        <v>60</v>
      </c>
      <c r="L13" s="56">
        <v>6.67</v>
      </c>
      <c r="M13" s="60">
        <f aca="true" t="shared" si="8" ref="M13:M29">100-I13</f>
        <v>100</v>
      </c>
      <c r="N13" s="60">
        <f aca="true" t="shared" si="9" ref="N13:N29">K13+L13</f>
        <v>66.67</v>
      </c>
      <c r="O13" s="56">
        <v>6.67</v>
      </c>
      <c r="P13" s="56">
        <v>80</v>
      </c>
      <c r="Q13" s="56">
        <v>13.33</v>
      </c>
      <c r="R13" s="63">
        <v>1</v>
      </c>
      <c r="S13" s="71"/>
      <c r="T13" s="54" t="s">
        <v>72</v>
      </c>
      <c r="U13" s="73" t="s">
        <v>86</v>
      </c>
      <c r="V13" s="71"/>
      <c r="W13" s="64">
        <f aca="true" t="shared" si="10" ref="W13:W29">I13/100*D13</f>
        <v>0</v>
      </c>
      <c r="X13" s="64">
        <f aca="true" t="shared" si="11" ref="X13:X29">J13/100*D13</f>
        <v>4.999499999999999</v>
      </c>
      <c r="Y13" s="64">
        <f aca="true" t="shared" si="12" ref="Y13:Y29">K13/100*D13</f>
        <v>9</v>
      </c>
      <c r="Z13" s="64">
        <f aca="true" t="shared" si="13" ref="Z13:Z29">L13/100*D13</f>
        <v>1.0005</v>
      </c>
    </row>
    <row r="14" spans="1:26" ht="14.25">
      <c r="A14" s="59">
        <v>5</v>
      </c>
      <c r="B14" s="71" t="s">
        <v>52</v>
      </c>
      <c r="C14" s="56">
        <v>61</v>
      </c>
      <c r="D14" s="56">
        <v>24</v>
      </c>
      <c r="E14" s="66">
        <f t="shared" si="7"/>
        <v>39.34426229508197</v>
      </c>
      <c r="F14" s="56">
        <v>4</v>
      </c>
      <c r="G14" s="58">
        <f t="shared" si="0"/>
        <v>4.3333</v>
      </c>
      <c r="H14" s="56" t="s">
        <v>66</v>
      </c>
      <c r="I14" s="56">
        <v>0</v>
      </c>
      <c r="J14" s="56">
        <v>12.5</v>
      </c>
      <c r="K14" s="56">
        <v>41.67</v>
      </c>
      <c r="L14" s="56">
        <v>45.83</v>
      </c>
      <c r="M14" s="60">
        <f t="shared" si="8"/>
        <v>100</v>
      </c>
      <c r="N14" s="60">
        <f t="shared" si="9"/>
        <v>87.5</v>
      </c>
      <c r="O14" s="56">
        <v>4.17</v>
      </c>
      <c r="P14" s="56">
        <v>53.33</v>
      </c>
      <c r="Q14" s="56">
        <v>12.5</v>
      </c>
      <c r="R14" s="63">
        <v>1</v>
      </c>
      <c r="S14" s="71"/>
      <c r="T14" s="75">
        <v>10</v>
      </c>
      <c r="U14" s="73" t="s">
        <v>87</v>
      </c>
      <c r="V14" s="71"/>
      <c r="W14" s="64">
        <f t="shared" si="10"/>
        <v>0</v>
      </c>
      <c r="X14" s="64">
        <f t="shared" si="11"/>
        <v>3</v>
      </c>
      <c r="Y14" s="64">
        <f t="shared" si="12"/>
        <v>10.0008</v>
      </c>
      <c r="Z14" s="64">
        <f t="shared" si="13"/>
        <v>10.9992</v>
      </c>
    </row>
    <row r="15" spans="1:26" ht="14.25">
      <c r="A15" s="59">
        <v>6</v>
      </c>
      <c r="B15" s="71" t="s">
        <v>53</v>
      </c>
      <c r="C15" s="56">
        <v>12</v>
      </c>
      <c r="D15" s="56">
        <v>10</v>
      </c>
      <c r="E15" s="66">
        <f t="shared" si="7"/>
        <v>83.33333333333334</v>
      </c>
      <c r="F15" s="56"/>
      <c r="G15" s="58">
        <f t="shared" si="0"/>
        <v>3.6</v>
      </c>
      <c r="H15" s="56"/>
      <c r="I15" s="56">
        <v>0</v>
      </c>
      <c r="J15" s="56">
        <v>50</v>
      </c>
      <c r="K15" s="56">
        <v>40</v>
      </c>
      <c r="L15" s="56">
        <v>10</v>
      </c>
      <c r="M15" s="60">
        <f t="shared" si="8"/>
        <v>100</v>
      </c>
      <c r="N15" s="60">
        <f t="shared" si="9"/>
        <v>50</v>
      </c>
      <c r="O15" s="56">
        <v>0</v>
      </c>
      <c r="P15" s="56">
        <v>100</v>
      </c>
      <c r="Q15" s="56">
        <v>0</v>
      </c>
      <c r="R15" s="63">
        <v>1</v>
      </c>
      <c r="S15" s="71"/>
      <c r="T15" s="75" t="s">
        <v>67</v>
      </c>
      <c r="U15" s="73" t="s">
        <v>81</v>
      </c>
      <c r="V15" s="71"/>
      <c r="W15" s="64">
        <f t="shared" si="10"/>
        <v>0</v>
      </c>
      <c r="X15" s="64">
        <f t="shared" si="11"/>
        <v>5</v>
      </c>
      <c r="Y15" s="64">
        <f t="shared" si="12"/>
        <v>4</v>
      </c>
      <c r="Z15" s="64">
        <f t="shared" si="13"/>
        <v>1</v>
      </c>
    </row>
    <row r="16" spans="1:26" ht="14.25">
      <c r="A16" s="59">
        <v>7</v>
      </c>
      <c r="B16" s="71" t="s">
        <v>25</v>
      </c>
      <c r="C16" s="56">
        <v>63</v>
      </c>
      <c r="D16" s="56">
        <v>18</v>
      </c>
      <c r="E16" s="66">
        <f t="shared" si="7"/>
        <v>28.57142857142857</v>
      </c>
      <c r="F16" s="56">
        <v>4</v>
      </c>
      <c r="G16" s="58">
        <f t="shared" si="0"/>
        <v>4</v>
      </c>
      <c r="H16" s="56" t="s">
        <v>65</v>
      </c>
      <c r="I16" s="56">
        <v>0</v>
      </c>
      <c r="J16" s="56">
        <v>22.22</v>
      </c>
      <c r="K16" s="56">
        <v>55.56</v>
      </c>
      <c r="L16" s="56">
        <v>22.22</v>
      </c>
      <c r="M16" s="60">
        <f t="shared" si="8"/>
        <v>100</v>
      </c>
      <c r="N16" s="60">
        <f t="shared" si="9"/>
        <v>77.78</v>
      </c>
      <c r="O16" s="56">
        <v>5.56</v>
      </c>
      <c r="P16" s="56">
        <v>83.33</v>
      </c>
      <c r="Q16" s="56">
        <v>11.11</v>
      </c>
      <c r="R16" s="63">
        <v>1</v>
      </c>
      <c r="S16" s="71"/>
      <c r="T16" s="75" t="s">
        <v>73</v>
      </c>
      <c r="U16" s="73" t="s">
        <v>88</v>
      </c>
      <c r="V16" s="71"/>
      <c r="W16" s="64">
        <f t="shared" si="10"/>
        <v>0</v>
      </c>
      <c r="X16" s="64">
        <f t="shared" si="11"/>
        <v>3.9995999999999996</v>
      </c>
      <c r="Y16" s="64">
        <f t="shared" si="12"/>
        <v>10.0008</v>
      </c>
      <c r="Z16" s="64">
        <f t="shared" si="13"/>
        <v>3.9995999999999996</v>
      </c>
    </row>
    <row r="17" spans="1:26" ht="14.25">
      <c r="A17" s="59">
        <v>8</v>
      </c>
      <c r="B17" s="71" t="s">
        <v>54</v>
      </c>
      <c r="C17" s="56">
        <v>81</v>
      </c>
      <c r="D17" s="56">
        <v>28</v>
      </c>
      <c r="E17" s="66">
        <f t="shared" si="7"/>
        <v>34.5679012345679</v>
      </c>
      <c r="F17" s="56">
        <v>3.9</v>
      </c>
      <c r="G17" s="58">
        <f t="shared" si="0"/>
        <v>4.0357</v>
      </c>
      <c r="H17" s="56" t="s">
        <v>66</v>
      </c>
      <c r="I17" s="56">
        <v>0</v>
      </c>
      <c r="J17" s="56">
        <v>21.43</v>
      </c>
      <c r="K17" s="56">
        <v>53.57</v>
      </c>
      <c r="L17" s="56">
        <v>25</v>
      </c>
      <c r="M17" s="60">
        <f t="shared" si="8"/>
        <v>100</v>
      </c>
      <c r="N17" s="60">
        <f t="shared" si="9"/>
        <v>78.57</v>
      </c>
      <c r="O17" s="56">
        <v>0</v>
      </c>
      <c r="P17" s="56">
        <v>92.86</v>
      </c>
      <c r="Q17" s="56">
        <v>7.14</v>
      </c>
      <c r="R17" s="63">
        <v>1</v>
      </c>
      <c r="S17" s="71"/>
      <c r="T17" s="75" t="s">
        <v>68</v>
      </c>
      <c r="U17" s="54" t="s">
        <v>82</v>
      </c>
      <c r="V17" s="71"/>
      <c r="W17" s="64">
        <f t="shared" si="10"/>
        <v>0</v>
      </c>
      <c r="X17" s="64">
        <f t="shared" si="11"/>
        <v>6.0004</v>
      </c>
      <c r="Y17" s="64">
        <f t="shared" si="12"/>
        <v>14.9996</v>
      </c>
      <c r="Z17" s="64">
        <f t="shared" si="13"/>
        <v>7</v>
      </c>
    </row>
    <row r="18" spans="1:26" ht="14.25">
      <c r="A18" s="59">
        <v>9</v>
      </c>
      <c r="B18" s="71" t="s">
        <v>26</v>
      </c>
      <c r="C18" s="56">
        <v>72</v>
      </c>
      <c r="D18" s="56">
        <v>40</v>
      </c>
      <c r="E18" s="66">
        <f t="shared" si="7"/>
        <v>55.55555555555556</v>
      </c>
      <c r="F18" s="56">
        <v>3.9</v>
      </c>
      <c r="G18" s="58">
        <f t="shared" si="0"/>
        <v>3.675</v>
      </c>
      <c r="H18" s="56" t="s">
        <v>23</v>
      </c>
      <c r="I18" s="56">
        <v>0</v>
      </c>
      <c r="J18" s="56">
        <v>42.5</v>
      </c>
      <c r="K18" s="56">
        <v>47.5</v>
      </c>
      <c r="L18" s="56">
        <v>10</v>
      </c>
      <c r="M18" s="60">
        <f t="shared" si="8"/>
        <v>100</v>
      </c>
      <c r="N18" s="60">
        <f t="shared" si="9"/>
        <v>57.5</v>
      </c>
      <c r="O18" s="56">
        <v>17.5</v>
      </c>
      <c r="P18" s="56">
        <v>65</v>
      </c>
      <c r="Q18" s="56">
        <v>17.5</v>
      </c>
      <c r="R18" s="63">
        <v>1</v>
      </c>
      <c r="S18" s="71"/>
      <c r="T18" s="75" t="s">
        <v>74</v>
      </c>
      <c r="U18" s="54" t="s">
        <v>89</v>
      </c>
      <c r="V18" s="71"/>
      <c r="W18" s="64">
        <f t="shared" si="10"/>
        <v>0</v>
      </c>
      <c r="X18" s="64">
        <f t="shared" si="11"/>
        <v>17</v>
      </c>
      <c r="Y18" s="64">
        <f t="shared" si="12"/>
        <v>19</v>
      </c>
      <c r="Z18" s="64">
        <f t="shared" si="13"/>
        <v>4</v>
      </c>
    </row>
    <row r="19" spans="1:26" ht="14.25">
      <c r="A19" s="59">
        <v>10</v>
      </c>
      <c r="B19" s="71" t="s">
        <v>20</v>
      </c>
      <c r="C19" s="56">
        <v>61</v>
      </c>
      <c r="D19" s="56">
        <v>25</v>
      </c>
      <c r="E19" s="66">
        <f t="shared" si="7"/>
        <v>40.98360655737705</v>
      </c>
      <c r="F19" s="56">
        <v>4</v>
      </c>
      <c r="G19" s="58">
        <f t="shared" si="0"/>
        <v>4.08</v>
      </c>
      <c r="H19" s="56" t="s">
        <v>66</v>
      </c>
      <c r="I19" s="56">
        <v>0</v>
      </c>
      <c r="J19" s="56">
        <v>16</v>
      </c>
      <c r="K19" s="56">
        <v>60</v>
      </c>
      <c r="L19" s="56">
        <v>24</v>
      </c>
      <c r="M19" s="60">
        <f t="shared" si="8"/>
        <v>100</v>
      </c>
      <c r="N19" s="60">
        <f t="shared" si="9"/>
        <v>84</v>
      </c>
      <c r="O19" s="56">
        <v>8</v>
      </c>
      <c r="P19" s="56">
        <v>88</v>
      </c>
      <c r="Q19" s="56">
        <v>4</v>
      </c>
      <c r="R19" s="63">
        <v>1</v>
      </c>
      <c r="S19" s="71"/>
      <c r="T19" s="75" t="s">
        <v>75</v>
      </c>
      <c r="U19" s="54" t="s">
        <v>90</v>
      </c>
      <c r="V19" s="71"/>
      <c r="W19" s="64">
        <f t="shared" si="10"/>
        <v>0</v>
      </c>
      <c r="X19" s="64">
        <f t="shared" si="11"/>
        <v>4</v>
      </c>
      <c r="Y19" s="64">
        <f t="shared" si="12"/>
        <v>15</v>
      </c>
      <c r="Z19" s="64">
        <f t="shared" si="13"/>
        <v>6</v>
      </c>
    </row>
    <row r="20" spans="1:26" ht="14.25">
      <c r="A20" s="59">
        <v>11</v>
      </c>
      <c r="B20" s="71" t="s">
        <v>55</v>
      </c>
      <c r="C20" s="56">
        <v>79</v>
      </c>
      <c r="D20" s="56">
        <v>21</v>
      </c>
      <c r="E20" s="66">
        <f t="shared" si="7"/>
        <v>26.582278481012654</v>
      </c>
      <c r="F20" s="56">
        <v>4.6</v>
      </c>
      <c r="G20" s="58">
        <f t="shared" si="0"/>
        <v>4.1429</v>
      </c>
      <c r="H20" s="56" t="s">
        <v>23</v>
      </c>
      <c r="I20" s="56">
        <v>0</v>
      </c>
      <c r="J20" s="56">
        <v>0</v>
      </c>
      <c r="K20" s="56">
        <v>85.71</v>
      </c>
      <c r="L20" s="56">
        <v>14.29</v>
      </c>
      <c r="M20" s="60">
        <f t="shared" si="8"/>
        <v>100</v>
      </c>
      <c r="N20" s="60">
        <f t="shared" si="9"/>
        <v>100</v>
      </c>
      <c r="O20" s="56">
        <v>14.29</v>
      </c>
      <c r="P20" s="56">
        <v>85.71</v>
      </c>
      <c r="Q20" s="56">
        <v>0</v>
      </c>
      <c r="R20" s="63">
        <v>1</v>
      </c>
      <c r="S20" s="71"/>
      <c r="T20" s="75" t="s">
        <v>70</v>
      </c>
      <c r="U20" s="54" t="s">
        <v>84</v>
      </c>
      <c r="V20" s="71"/>
      <c r="W20" s="64">
        <f t="shared" si="10"/>
        <v>0</v>
      </c>
      <c r="X20" s="64">
        <f t="shared" si="11"/>
        <v>0</v>
      </c>
      <c r="Y20" s="64">
        <f t="shared" si="12"/>
        <v>17.9991</v>
      </c>
      <c r="Z20" s="64">
        <f t="shared" si="13"/>
        <v>3.0009</v>
      </c>
    </row>
    <row r="21" spans="1:26" ht="14.25">
      <c r="A21" s="59">
        <v>12</v>
      </c>
      <c r="B21" s="71" t="s">
        <v>56</v>
      </c>
      <c r="C21" s="56">
        <v>6</v>
      </c>
      <c r="D21" s="56">
        <v>6</v>
      </c>
      <c r="E21" s="66">
        <f t="shared" si="7"/>
        <v>100</v>
      </c>
      <c r="F21" s="56"/>
      <c r="G21" s="58">
        <f t="shared" si="0"/>
        <v>3.9995999999999996</v>
      </c>
      <c r="H21" s="56"/>
      <c r="I21" s="56">
        <v>0</v>
      </c>
      <c r="J21" s="56">
        <v>33.33</v>
      </c>
      <c r="K21" s="56">
        <v>33.33</v>
      </c>
      <c r="L21" s="56">
        <v>33.33</v>
      </c>
      <c r="M21" s="60">
        <f t="shared" si="8"/>
        <v>100</v>
      </c>
      <c r="N21" s="60">
        <f t="shared" si="9"/>
        <v>66.66</v>
      </c>
      <c r="O21" s="56">
        <v>0</v>
      </c>
      <c r="P21" s="56">
        <v>100</v>
      </c>
      <c r="Q21" s="56">
        <v>0</v>
      </c>
      <c r="R21" s="63">
        <v>1</v>
      </c>
      <c r="S21" s="71"/>
      <c r="T21" s="75" t="s">
        <v>76</v>
      </c>
      <c r="U21" s="54" t="s">
        <v>91</v>
      </c>
      <c r="V21" s="71"/>
      <c r="W21" s="64">
        <f t="shared" si="10"/>
        <v>0</v>
      </c>
      <c r="X21" s="64">
        <f t="shared" si="11"/>
        <v>1.9998</v>
      </c>
      <c r="Y21" s="64">
        <f t="shared" si="12"/>
        <v>1.9998</v>
      </c>
      <c r="Z21" s="64">
        <f t="shared" si="13"/>
        <v>1.9998</v>
      </c>
    </row>
    <row r="22" spans="1:26" ht="14.25">
      <c r="A22" s="59">
        <v>13</v>
      </c>
      <c r="B22" s="71" t="s">
        <v>57</v>
      </c>
      <c r="C22" s="56">
        <v>11</v>
      </c>
      <c r="D22" s="56">
        <v>11</v>
      </c>
      <c r="E22" s="66">
        <f t="shared" si="7"/>
        <v>100</v>
      </c>
      <c r="F22" s="56">
        <v>3.5</v>
      </c>
      <c r="G22" s="58">
        <f t="shared" si="0"/>
        <v>3.5453999999999994</v>
      </c>
      <c r="H22" s="56" t="s">
        <v>65</v>
      </c>
      <c r="I22" s="56">
        <v>0</v>
      </c>
      <c r="J22" s="56">
        <v>63.64</v>
      </c>
      <c r="K22" s="56">
        <v>18.18</v>
      </c>
      <c r="L22" s="56">
        <v>18.18</v>
      </c>
      <c r="M22" s="60">
        <f t="shared" si="8"/>
        <v>100</v>
      </c>
      <c r="N22" s="60">
        <f t="shared" si="9"/>
        <v>36.36</v>
      </c>
      <c r="O22" s="56">
        <v>0</v>
      </c>
      <c r="P22" s="56">
        <v>90.91</v>
      </c>
      <c r="Q22" s="56">
        <v>9.09</v>
      </c>
      <c r="R22" s="63">
        <v>1</v>
      </c>
      <c r="S22" s="71"/>
      <c r="T22" s="75" t="s">
        <v>67</v>
      </c>
      <c r="U22" s="54" t="s">
        <v>81</v>
      </c>
      <c r="V22" s="71"/>
      <c r="W22" s="64">
        <f t="shared" si="10"/>
        <v>0</v>
      </c>
      <c r="X22" s="64">
        <f t="shared" si="11"/>
        <v>7.0004</v>
      </c>
      <c r="Y22" s="64">
        <f t="shared" si="12"/>
        <v>1.9997999999999998</v>
      </c>
      <c r="Z22" s="64">
        <f t="shared" si="13"/>
        <v>1.9997999999999998</v>
      </c>
    </row>
    <row r="23" spans="1:26" ht="14.25">
      <c r="A23" s="59">
        <v>14</v>
      </c>
      <c r="B23" s="71" t="s">
        <v>58</v>
      </c>
      <c r="C23" s="56">
        <v>6</v>
      </c>
      <c r="D23" s="56">
        <v>4</v>
      </c>
      <c r="E23" s="66">
        <f t="shared" si="7"/>
        <v>66.66666666666666</v>
      </c>
      <c r="F23" s="56"/>
      <c r="G23" s="58">
        <f t="shared" si="0"/>
        <v>3.75</v>
      </c>
      <c r="H23" s="56"/>
      <c r="I23" s="56">
        <v>0</v>
      </c>
      <c r="J23" s="56">
        <v>25</v>
      </c>
      <c r="K23" s="56">
        <v>75</v>
      </c>
      <c r="L23" s="56">
        <v>0</v>
      </c>
      <c r="M23" s="60">
        <f t="shared" si="8"/>
        <v>100</v>
      </c>
      <c r="N23" s="60">
        <f t="shared" si="9"/>
        <v>75</v>
      </c>
      <c r="O23" s="56">
        <v>0</v>
      </c>
      <c r="P23" s="56">
        <v>100</v>
      </c>
      <c r="Q23" s="56">
        <v>0</v>
      </c>
      <c r="R23" s="63">
        <v>1</v>
      </c>
      <c r="S23" s="71"/>
      <c r="T23" s="75" t="s">
        <v>68</v>
      </c>
      <c r="U23" s="54" t="s">
        <v>82</v>
      </c>
      <c r="V23" s="71"/>
      <c r="W23" s="64">
        <f t="shared" si="10"/>
        <v>0</v>
      </c>
      <c r="X23" s="64">
        <f t="shared" si="11"/>
        <v>1</v>
      </c>
      <c r="Y23" s="64">
        <f t="shared" si="12"/>
        <v>3</v>
      </c>
      <c r="Z23" s="64">
        <f t="shared" si="13"/>
        <v>0</v>
      </c>
    </row>
    <row r="24" spans="1:26" ht="14.25">
      <c r="A24" s="59">
        <v>15</v>
      </c>
      <c r="B24" s="71" t="s">
        <v>59</v>
      </c>
      <c r="C24" s="56">
        <v>3</v>
      </c>
      <c r="D24" s="56">
        <v>3</v>
      </c>
      <c r="E24" s="66">
        <f t="shared" si="7"/>
        <v>100</v>
      </c>
      <c r="F24" s="56">
        <v>4</v>
      </c>
      <c r="G24" s="58">
        <f t="shared" si="0"/>
        <v>3.6667</v>
      </c>
      <c r="H24" s="56" t="s">
        <v>23</v>
      </c>
      <c r="I24" s="56">
        <v>0</v>
      </c>
      <c r="J24" s="56">
        <v>33.33</v>
      </c>
      <c r="K24" s="56">
        <v>66.67</v>
      </c>
      <c r="L24" s="56">
        <v>0</v>
      </c>
      <c r="M24" s="60">
        <f t="shared" si="8"/>
        <v>100</v>
      </c>
      <c r="N24" s="60">
        <f t="shared" si="9"/>
        <v>66.67</v>
      </c>
      <c r="O24" s="56">
        <v>0</v>
      </c>
      <c r="P24" s="56">
        <v>100</v>
      </c>
      <c r="Q24" s="56">
        <v>0</v>
      </c>
      <c r="R24" s="63">
        <v>1</v>
      </c>
      <c r="S24" s="71"/>
      <c r="T24" s="75" t="s">
        <v>77</v>
      </c>
      <c r="U24" s="74" t="s">
        <v>92</v>
      </c>
      <c r="V24" s="71"/>
      <c r="W24" s="64">
        <f t="shared" si="10"/>
        <v>0</v>
      </c>
      <c r="X24" s="64">
        <f t="shared" si="11"/>
        <v>0.9999</v>
      </c>
      <c r="Y24" s="64">
        <f t="shared" si="12"/>
        <v>2.0001</v>
      </c>
      <c r="Z24" s="64">
        <f t="shared" si="13"/>
        <v>0</v>
      </c>
    </row>
    <row r="25" spans="1:26" ht="14.25">
      <c r="A25" s="59">
        <v>16</v>
      </c>
      <c r="B25" s="71" t="s">
        <v>60</v>
      </c>
      <c r="C25" s="56">
        <v>7</v>
      </c>
      <c r="D25" s="56">
        <v>7</v>
      </c>
      <c r="E25" s="66">
        <f t="shared" si="7"/>
        <v>100</v>
      </c>
      <c r="F25" s="56"/>
      <c r="G25" s="58">
        <f t="shared" si="0"/>
        <v>3.8570999999999995</v>
      </c>
      <c r="H25" s="56"/>
      <c r="I25" s="56">
        <v>0</v>
      </c>
      <c r="J25" s="56">
        <v>14.29</v>
      </c>
      <c r="K25" s="56">
        <v>85.71</v>
      </c>
      <c r="L25" s="56">
        <v>0</v>
      </c>
      <c r="M25" s="60">
        <f t="shared" si="8"/>
        <v>100</v>
      </c>
      <c r="N25" s="60">
        <f t="shared" si="9"/>
        <v>85.71</v>
      </c>
      <c r="O25" s="56">
        <v>0</v>
      </c>
      <c r="P25" s="56">
        <v>100</v>
      </c>
      <c r="Q25" s="56">
        <v>0</v>
      </c>
      <c r="R25" s="63">
        <v>1</v>
      </c>
      <c r="S25" s="71"/>
      <c r="T25" s="75" t="s">
        <v>70</v>
      </c>
      <c r="U25" s="54" t="s">
        <v>84</v>
      </c>
      <c r="V25" s="71"/>
      <c r="W25" s="64">
        <f t="shared" si="10"/>
        <v>0</v>
      </c>
      <c r="X25" s="64">
        <f t="shared" si="11"/>
        <v>1.0003</v>
      </c>
      <c r="Y25" s="64">
        <f t="shared" si="12"/>
        <v>5.9997</v>
      </c>
      <c r="Z25" s="64">
        <f t="shared" si="13"/>
        <v>0</v>
      </c>
    </row>
    <row r="26" spans="1:26" ht="14.25">
      <c r="A26" s="59">
        <v>17</v>
      </c>
      <c r="B26" s="71" t="s">
        <v>61</v>
      </c>
      <c r="C26" s="56">
        <v>9</v>
      </c>
      <c r="D26" s="56">
        <v>9</v>
      </c>
      <c r="E26" s="66">
        <f t="shared" si="7"/>
        <v>100</v>
      </c>
      <c r="F26" s="56"/>
      <c r="G26" s="58">
        <f t="shared" si="0"/>
        <v>3.6667000000000005</v>
      </c>
      <c r="H26" s="56"/>
      <c r="I26" s="56">
        <v>0</v>
      </c>
      <c r="J26" s="56">
        <v>33.33</v>
      </c>
      <c r="K26" s="56">
        <v>66.67</v>
      </c>
      <c r="L26" s="56">
        <v>0</v>
      </c>
      <c r="M26" s="60">
        <f t="shared" si="8"/>
        <v>100</v>
      </c>
      <c r="N26" s="60">
        <f t="shared" si="9"/>
        <v>66.67</v>
      </c>
      <c r="O26" s="56">
        <v>22.22</v>
      </c>
      <c r="P26" s="56">
        <v>77.78</v>
      </c>
      <c r="Q26" s="56">
        <v>0</v>
      </c>
      <c r="R26" s="63">
        <v>1</v>
      </c>
      <c r="S26" s="71"/>
      <c r="T26" s="75" t="s">
        <v>78</v>
      </c>
      <c r="U26" s="54" t="s">
        <v>90</v>
      </c>
      <c r="V26" s="71"/>
      <c r="W26" s="64">
        <f t="shared" si="10"/>
        <v>0</v>
      </c>
      <c r="X26" s="64">
        <f t="shared" si="11"/>
        <v>2.9997</v>
      </c>
      <c r="Y26" s="64">
        <f t="shared" si="12"/>
        <v>6.000300000000001</v>
      </c>
      <c r="Z26" s="64">
        <f t="shared" si="13"/>
        <v>0</v>
      </c>
    </row>
    <row r="27" spans="1:26" ht="14.25">
      <c r="A27" s="59">
        <v>18</v>
      </c>
      <c r="B27" s="71" t="s">
        <v>62</v>
      </c>
      <c r="C27" s="56">
        <v>5</v>
      </c>
      <c r="D27" s="56">
        <v>5</v>
      </c>
      <c r="E27" s="66">
        <f t="shared" si="7"/>
        <v>100</v>
      </c>
      <c r="F27" s="56"/>
      <c r="G27" s="58">
        <f t="shared" si="0"/>
        <v>4.8</v>
      </c>
      <c r="H27" s="56"/>
      <c r="I27" s="56">
        <v>0</v>
      </c>
      <c r="J27" s="56">
        <v>0</v>
      </c>
      <c r="K27" s="56">
        <v>20</v>
      </c>
      <c r="L27" s="56">
        <v>80</v>
      </c>
      <c r="M27" s="60">
        <f t="shared" si="8"/>
        <v>100</v>
      </c>
      <c r="N27" s="60">
        <f t="shared" si="9"/>
        <v>100</v>
      </c>
      <c r="O27" s="56">
        <v>0</v>
      </c>
      <c r="P27" s="56">
        <v>100</v>
      </c>
      <c r="Q27" s="56">
        <v>0</v>
      </c>
      <c r="R27" s="63">
        <v>1</v>
      </c>
      <c r="S27" s="71"/>
      <c r="T27" s="75">
        <v>11</v>
      </c>
      <c r="U27" s="54" t="s">
        <v>93</v>
      </c>
      <c r="V27" s="71"/>
      <c r="W27" s="64">
        <f t="shared" si="10"/>
        <v>0</v>
      </c>
      <c r="X27" s="64">
        <f t="shared" si="11"/>
        <v>0</v>
      </c>
      <c r="Y27" s="64">
        <f t="shared" si="12"/>
        <v>1</v>
      </c>
      <c r="Z27" s="64">
        <f t="shared" si="13"/>
        <v>4</v>
      </c>
    </row>
    <row r="28" spans="1:26" ht="14.25">
      <c r="A28" s="59">
        <v>19</v>
      </c>
      <c r="B28" s="71" t="s">
        <v>63</v>
      </c>
      <c r="C28" s="56">
        <v>48</v>
      </c>
      <c r="D28" s="56">
        <v>15</v>
      </c>
      <c r="E28" s="66">
        <f t="shared" si="7"/>
        <v>31.25</v>
      </c>
      <c r="F28" s="56">
        <v>4.2</v>
      </c>
      <c r="G28" s="58">
        <f t="shared" si="0"/>
        <v>3.4004</v>
      </c>
      <c r="H28" s="56" t="s">
        <v>23</v>
      </c>
      <c r="I28" s="56">
        <v>0</v>
      </c>
      <c r="J28" s="56">
        <v>66.67</v>
      </c>
      <c r="K28" s="56">
        <v>26.67</v>
      </c>
      <c r="L28" s="56">
        <v>6.67</v>
      </c>
      <c r="M28" s="60">
        <f t="shared" si="8"/>
        <v>100</v>
      </c>
      <c r="N28" s="60">
        <f t="shared" si="9"/>
        <v>33.34</v>
      </c>
      <c r="O28" s="56">
        <v>6.67</v>
      </c>
      <c r="P28" s="56">
        <v>93.33</v>
      </c>
      <c r="Q28" s="56">
        <v>0</v>
      </c>
      <c r="R28" s="63">
        <v>1</v>
      </c>
      <c r="S28" s="71"/>
      <c r="T28" s="54" t="s">
        <v>79</v>
      </c>
      <c r="U28" s="54" t="s">
        <v>94</v>
      </c>
      <c r="V28" s="71"/>
      <c r="W28" s="64">
        <f t="shared" si="10"/>
        <v>0</v>
      </c>
      <c r="X28" s="64">
        <f t="shared" si="11"/>
        <v>10.0005</v>
      </c>
      <c r="Y28" s="64">
        <f t="shared" si="12"/>
        <v>4.0005</v>
      </c>
      <c r="Z28" s="64">
        <f t="shared" si="13"/>
        <v>1.0005</v>
      </c>
    </row>
    <row r="29" spans="1:26" ht="14.25">
      <c r="A29" s="59">
        <v>20</v>
      </c>
      <c r="B29" s="71" t="s">
        <v>64</v>
      </c>
      <c r="C29" s="56">
        <v>8</v>
      </c>
      <c r="D29" s="56">
        <v>6</v>
      </c>
      <c r="E29" s="66">
        <f t="shared" si="7"/>
        <v>75</v>
      </c>
      <c r="F29" s="56"/>
      <c r="G29" s="58">
        <f t="shared" si="0"/>
        <v>4.1666</v>
      </c>
      <c r="H29" s="56"/>
      <c r="I29" s="56">
        <v>0</v>
      </c>
      <c r="J29" s="56">
        <v>16.67</v>
      </c>
      <c r="K29" s="56">
        <v>50</v>
      </c>
      <c r="L29" s="56">
        <v>33.33</v>
      </c>
      <c r="M29" s="60">
        <f t="shared" si="8"/>
        <v>100</v>
      </c>
      <c r="N29" s="60">
        <f t="shared" si="9"/>
        <v>83.33</v>
      </c>
      <c r="O29" s="56">
        <v>0</v>
      </c>
      <c r="P29" s="56">
        <v>100</v>
      </c>
      <c r="Q29" s="56">
        <v>0</v>
      </c>
      <c r="R29" s="63">
        <v>1</v>
      </c>
      <c r="S29" s="71"/>
      <c r="T29" s="54" t="s">
        <v>80</v>
      </c>
      <c r="U29" s="54" t="s">
        <v>95</v>
      </c>
      <c r="V29" s="71"/>
      <c r="W29" s="64">
        <f t="shared" si="10"/>
        <v>0</v>
      </c>
      <c r="X29" s="64">
        <f t="shared" si="11"/>
        <v>1.0002</v>
      </c>
      <c r="Y29" s="64">
        <f t="shared" si="12"/>
        <v>3</v>
      </c>
      <c r="Z29" s="64">
        <f t="shared" si="13"/>
        <v>1.9998</v>
      </c>
    </row>
    <row r="30" spans="1:26" ht="14.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4.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4.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sheetData>
  <sheetProtection/>
  <mergeCells count="23">
    <mergeCell ref="V7:V12"/>
    <mergeCell ref="R5:R6"/>
    <mergeCell ref="S5:S6"/>
    <mergeCell ref="T5:T6"/>
    <mergeCell ref="U5:U6"/>
    <mergeCell ref="V5:V6"/>
    <mergeCell ref="W5:Z5"/>
    <mergeCell ref="G5:G6"/>
    <mergeCell ref="H5:H6"/>
    <mergeCell ref="I5:L5"/>
    <mergeCell ref="M5:M6"/>
    <mergeCell ref="N5:N6"/>
    <mergeCell ref="O5:Q5"/>
    <mergeCell ref="A1:V1"/>
    <mergeCell ref="A2:V2"/>
    <mergeCell ref="A3:V3"/>
    <mergeCell ref="A4:V4"/>
    <mergeCell ref="A5:A6"/>
    <mergeCell ref="B5:B6"/>
    <mergeCell ref="C5:C6"/>
    <mergeCell ref="D5:D6"/>
    <mergeCell ref="E5:E6"/>
    <mergeCell ref="F5:F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C24"/>
  <sheetViews>
    <sheetView zoomScale="115" zoomScaleNormal="115" zoomScalePageLayoutView="0" workbookViewId="0" topLeftCell="I9">
      <selection activeCell="C7" sqref="C7:R24"/>
    </sheetView>
  </sheetViews>
  <sheetFormatPr defaultColWidth="9.140625" defaultRowHeight="15"/>
  <cols>
    <col min="1" max="1" width="5.140625" style="0" customWidth="1"/>
    <col min="2" max="2" width="27.00390625" style="0" customWidth="1"/>
    <col min="20" max="20" width="10.28125" style="0" customWidth="1"/>
  </cols>
  <sheetData>
    <row r="1" spans="1:22" s="3" customFormat="1" ht="24.75" customHeight="1">
      <c r="A1" s="85" t="s">
        <v>27</v>
      </c>
      <c r="B1" s="85"/>
      <c r="C1" s="85"/>
      <c r="D1" s="85"/>
      <c r="E1" s="85"/>
      <c r="F1" s="85"/>
      <c r="G1" s="85"/>
      <c r="H1" s="85"/>
      <c r="I1" s="85"/>
      <c r="J1" s="85"/>
      <c r="K1" s="85"/>
      <c r="L1" s="85"/>
      <c r="M1" s="85"/>
      <c r="N1" s="85"/>
      <c r="O1" s="85"/>
      <c r="P1" s="85"/>
      <c r="Q1" s="85"/>
      <c r="R1" s="85"/>
      <c r="S1" s="85"/>
      <c r="T1" s="85"/>
      <c r="U1" s="85"/>
      <c r="V1" s="85"/>
    </row>
    <row r="2" spans="1:22" s="6" customFormat="1" ht="26.25" customHeight="1">
      <c r="A2" s="86" t="s">
        <v>31</v>
      </c>
      <c r="B2" s="86"/>
      <c r="C2" s="86"/>
      <c r="D2" s="86"/>
      <c r="E2" s="86"/>
      <c r="F2" s="86"/>
      <c r="G2" s="86"/>
      <c r="H2" s="86"/>
      <c r="I2" s="86"/>
      <c r="J2" s="86"/>
      <c r="K2" s="86"/>
      <c r="L2" s="86"/>
      <c r="M2" s="86"/>
      <c r="N2" s="86"/>
      <c r="O2" s="86"/>
      <c r="P2" s="86"/>
      <c r="Q2" s="86"/>
      <c r="R2" s="86"/>
      <c r="S2" s="86"/>
      <c r="T2" s="86"/>
      <c r="U2" s="86"/>
      <c r="V2" s="86"/>
    </row>
    <row r="3" spans="1:22" s="6" customFormat="1" ht="27" customHeight="1">
      <c r="A3" s="87" t="s">
        <v>29</v>
      </c>
      <c r="B3" s="87"/>
      <c r="C3" s="87"/>
      <c r="D3" s="87"/>
      <c r="E3" s="87"/>
      <c r="F3" s="87"/>
      <c r="G3" s="87"/>
      <c r="H3" s="87"/>
      <c r="I3" s="87"/>
      <c r="J3" s="87"/>
      <c r="K3" s="87"/>
      <c r="L3" s="87"/>
      <c r="M3" s="87"/>
      <c r="N3" s="87"/>
      <c r="O3" s="87"/>
      <c r="P3" s="87"/>
      <c r="Q3" s="87"/>
      <c r="R3" s="87"/>
      <c r="S3" s="87"/>
      <c r="T3" s="87"/>
      <c r="U3" s="87"/>
      <c r="V3" s="87"/>
    </row>
    <row r="4" spans="1:22" s="6" customFormat="1" ht="28.5" customHeight="1">
      <c r="A4" s="88" t="s">
        <v>30</v>
      </c>
      <c r="B4" s="89"/>
      <c r="C4" s="89"/>
      <c r="D4" s="89"/>
      <c r="E4" s="89"/>
      <c r="F4" s="89"/>
      <c r="G4" s="89"/>
      <c r="H4" s="89"/>
      <c r="I4" s="89"/>
      <c r="J4" s="89"/>
      <c r="K4" s="89"/>
      <c r="L4" s="89"/>
      <c r="M4" s="89"/>
      <c r="N4" s="89"/>
      <c r="O4" s="89"/>
      <c r="P4" s="89"/>
      <c r="Q4" s="89"/>
      <c r="R4" s="89"/>
      <c r="S4" s="89"/>
      <c r="T4" s="89"/>
      <c r="U4" s="89"/>
      <c r="V4" s="89"/>
    </row>
    <row r="5" spans="1:26" s="76" customFormat="1" ht="64.5" customHeight="1">
      <c r="A5" s="93" t="s">
        <v>0</v>
      </c>
      <c r="B5" s="83" t="s">
        <v>1</v>
      </c>
      <c r="C5" s="83" t="s">
        <v>10</v>
      </c>
      <c r="D5" s="83" t="s">
        <v>5</v>
      </c>
      <c r="E5" s="83" t="s">
        <v>13</v>
      </c>
      <c r="F5" s="83" t="s">
        <v>34</v>
      </c>
      <c r="G5" s="83" t="s">
        <v>21</v>
      </c>
      <c r="H5" s="79" t="s">
        <v>18</v>
      </c>
      <c r="I5" s="98" t="s">
        <v>14</v>
      </c>
      <c r="J5" s="99"/>
      <c r="K5" s="99"/>
      <c r="L5" s="100"/>
      <c r="M5" s="83" t="s">
        <v>11</v>
      </c>
      <c r="N5" s="83" t="s">
        <v>12</v>
      </c>
      <c r="O5" s="78" t="s">
        <v>17</v>
      </c>
      <c r="P5" s="78"/>
      <c r="Q5" s="78"/>
      <c r="R5" s="81" t="s">
        <v>22</v>
      </c>
      <c r="S5" s="81" t="s">
        <v>19</v>
      </c>
      <c r="T5" s="94" t="s">
        <v>15</v>
      </c>
      <c r="U5" s="96" t="s">
        <v>16</v>
      </c>
      <c r="V5" s="104" t="s">
        <v>43</v>
      </c>
      <c r="W5" s="101" t="s">
        <v>45</v>
      </c>
      <c r="X5" s="101"/>
      <c r="Y5" s="101"/>
      <c r="Z5" s="101"/>
    </row>
    <row r="6" spans="1:26" s="76" customFormat="1" ht="57" customHeight="1">
      <c r="A6" s="80"/>
      <c r="B6" s="84"/>
      <c r="C6" s="84"/>
      <c r="D6" s="84"/>
      <c r="E6" s="84"/>
      <c r="F6" s="84"/>
      <c r="G6" s="84"/>
      <c r="H6" s="80"/>
      <c r="I6" s="9" t="s">
        <v>6</v>
      </c>
      <c r="J6" s="9" t="s">
        <v>7</v>
      </c>
      <c r="K6" s="9" t="s">
        <v>8</v>
      </c>
      <c r="L6" s="9" t="s">
        <v>9</v>
      </c>
      <c r="M6" s="84"/>
      <c r="N6" s="84"/>
      <c r="O6" s="10" t="s">
        <v>3</v>
      </c>
      <c r="P6" s="10" t="s">
        <v>2</v>
      </c>
      <c r="Q6" s="10" t="s">
        <v>4</v>
      </c>
      <c r="R6" s="82"/>
      <c r="S6" s="82"/>
      <c r="T6" s="95"/>
      <c r="U6" s="97"/>
      <c r="V6" s="104"/>
      <c r="W6" s="9" t="s">
        <v>6</v>
      </c>
      <c r="X6" s="9" t="s">
        <v>7</v>
      </c>
      <c r="Y6" s="9" t="s">
        <v>8</v>
      </c>
      <c r="Z6" s="9" t="s">
        <v>9</v>
      </c>
    </row>
    <row r="7" spans="1:29" s="5" customFormat="1" ht="19.5" customHeight="1">
      <c r="A7" s="59"/>
      <c r="B7" s="71" t="s">
        <v>47</v>
      </c>
      <c r="C7" s="59"/>
      <c r="D7" s="56">
        <v>452346</v>
      </c>
      <c r="E7" s="57"/>
      <c r="F7" s="57"/>
      <c r="G7" s="58">
        <f aca="true" t="shared" si="0" ref="G7:G24">(W7*2+X7*3+Y7*4+Z7*5)/D7</f>
        <v>3.4595000000000002</v>
      </c>
      <c r="H7" s="59"/>
      <c r="I7" s="56">
        <v>8.72</v>
      </c>
      <c r="J7" s="56">
        <v>46.79</v>
      </c>
      <c r="K7" s="56">
        <v>34.31</v>
      </c>
      <c r="L7" s="56">
        <v>10.18</v>
      </c>
      <c r="M7" s="60">
        <f aca="true" t="shared" si="1" ref="M7:M12">100-I7</f>
        <v>91.28</v>
      </c>
      <c r="N7" s="60">
        <f aca="true" t="shared" si="2" ref="N7:N12">K7+L7</f>
        <v>44.49</v>
      </c>
      <c r="O7" s="61"/>
      <c r="P7" s="62"/>
      <c r="Q7" s="62"/>
      <c r="R7" s="63"/>
      <c r="S7" s="63"/>
      <c r="T7" s="71" t="s">
        <v>99</v>
      </c>
      <c r="U7" s="71" t="s">
        <v>108</v>
      </c>
      <c r="V7" s="107" t="s">
        <v>44</v>
      </c>
      <c r="W7" s="64">
        <f aca="true" t="shared" si="3" ref="W7:W12">I7/100*D7</f>
        <v>39444.5712</v>
      </c>
      <c r="X7" s="64">
        <f aca="true" t="shared" si="4" ref="X7:X12">J7/100*D7</f>
        <v>211652.6934</v>
      </c>
      <c r="Y7" s="64">
        <f aca="true" t="shared" si="5" ref="Y7:Y12">K7/100*D7</f>
        <v>155199.9126</v>
      </c>
      <c r="Z7" s="64">
        <f aca="true" t="shared" si="6" ref="Z7:Z12">L7/100*D7</f>
        <v>46048.8228</v>
      </c>
      <c r="AA7" s="26"/>
      <c r="AB7" s="25"/>
      <c r="AC7" s="25"/>
    </row>
    <row r="8" spans="1:29" s="5" customFormat="1" ht="19.5" customHeight="1">
      <c r="A8" s="59"/>
      <c r="B8" s="71" t="s">
        <v>24</v>
      </c>
      <c r="C8" s="59"/>
      <c r="D8" s="56">
        <v>14261</v>
      </c>
      <c r="E8" s="57"/>
      <c r="F8" s="57" t="s">
        <v>35</v>
      </c>
      <c r="G8" s="58">
        <f t="shared" si="0"/>
        <v>3.6147</v>
      </c>
      <c r="H8" s="59"/>
      <c r="I8" s="56">
        <v>4.87</v>
      </c>
      <c r="J8" s="56">
        <v>41.59</v>
      </c>
      <c r="K8" s="56">
        <v>40.74</v>
      </c>
      <c r="L8" s="56">
        <v>12.8</v>
      </c>
      <c r="M8" s="60">
        <f t="shared" si="1"/>
        <v>95.13</v>
      </c>
      <c r="N8" s="60">
        <f t="shared" si="2"/>
        <v>53.540000000000006</v>
      </c>
      <c r="O8" s="72">
        <v>25.42</v>
      </c>
      <c r="P8" s="56">
        <v>65.91</v>
      </c>
      <c r="Q8" s="56">
        <v>8.67</v>
      </c>
      <c r="R8" s="63"/>
      <c r="S8" s="63"/>
      <c r="T8" s="71" t="s">
        <v>99</v>
      </c>
      <c r="U8" s="71" t="s">
        <v>108</v>
      </c>
      <c r="V8" s="108"/>
      <c r="W8" s="64">
        <f t="shared" si="3"/>
        <v>694.5107</v>
      </c>
      <c r="X8" s="64">
        <f t="shared" si="4"/>
        <v>5931.1499</v>
      </c>
      <c r="Y8" s="64">
        <f t="shared" si="5"/>
        <v>5809.9314</v>
      </c>
      <c r="Z8" s="64">
        <f t="shared" si="6"/>
        <v>1825.4080000000001</v>
      </c>
      <c r="AA8" s="26"/>
      <c r="AB8" s="25"/>
      <c r="AC8" s="25"/>
    </row>
    <row r="9" spans="1:29" s="40" customFormat="1" ht="19.5" customHeight="1">
      <c r="A9" s="65"/>
      <c r="B9" s="71" t="s">
        <v>33</v>
      </c>
      <c r="C9" s="65">
        <v>1019</v>
      </c>
      <c r="D9" s="56">
        <v>301</v>
      </c>
      <c r="E9" s="77">
        <f>D9/C9*100</f>
        <v>29.538763493621197</v>
      </c>
      <c r="F9" s="60">
        <v>3.7</v>
      </c>
      <c r="G9" s="58">
        <f t="shared" si="0"/>
        <v>3.8502</v>
      </c>
      <c r="H9" s="65" t="s">
        <v>66</v>
      </c>
      <c r="I9" s="56">
        <v>0.66</v>
      </c>
      <c r="J9" s="56">
        <v>31.56</v>
      </c>
      <c r="K9" s="56">
        <v>49.83</v>
      </c>
      <c r="L9" s="56">
        <v>17.94</v>
      </c>
      <c r="M9" s="60">
        <f t="shared" si="1"/>
        <v>99.34</v>
      </c>
      <c r="N9" s="60">
        <f t="shared" si="2"/>
        <v>67.77</v>
      </c>
      <c r="O9" s="72">
        <v>8.31</v>
      </c>
      <c r="P9" s="72">
        <v>86.38</v>
      </c>
      <c r="Q9" s="72">
        <v>5.32</v>
      </c>
      <c r="R9" s="63">
        <v>3</v>
      </c>
      <c r="S9" s="63"/>
      <c r="T9" s="71" t="s">
        <v>100</v>
      </c>
      <c r="U9" s="71" t="s">
        <v>109</v>
      </c>
      <c r="V9" s="108"/>
      <c r="W9" s="64">
        <f t="shared" si="3"/>
        <v>1.9866</v>
      </c>
      <c r="X9" s="64">
        <f t="shared" si="4"/>
        <v>94.9956</v>
      </c>
      <c r="Y9" s="64">
        <f t="shared" si="5"/>
        <v>149.98829999999998</v>
      </c>
      <c r="Z9" s="64">
        <f t="shared" si="6"/>
        <v>53.9994</v>
      </c>
      <c r="AA9" s="26"/>
      <c r="AB9" s="25"/>
      <c r="AC9" s="25"/>
    </row>
    <row r="10" spans="1:29" s="5" customFormat="1" ht="19.5" customHeight="1">
      <c r="A10" s="59">
        <v>1</v>
      </c>
      <c r="B10" s="71" t="s">
        <v>48</v>
      </c>
      <c r="C10" s="59">
        <v>166</v>
      </c>
      <c r="D10" s="56">
        <v>58</v>
      </c>
      <c r="E10" s="77">
        <f aca="true" t="shared" si="7" ref="E10:E24">D10/C10*100</f>
        <v>34.93975903614458</v>
      </c>
      <c r="F10" s="57">
        <v>3.7</v>
      </c>
      <c r="G10" s="58">
        <f t="shared" si="0"/>
        <v>3.8102999999999994</v>
      </c>
      <c r="H10" s="59" t="s">
        <v>66</v>
      </c>
      <c r="I10" s="56">
        <v>0</v>
      </c>
      <c r="J10" s="56">
        <v>32.76</v>
      </c>
      <c r="K10" s="56">
        <v>53.45</v>
      </c>
      <c r="L10" s="56">
        <v>13.79</v>
      </c>
      <c r="M10" s="60">
        <f t="shared" si="1"/>
        <v>100</v>
      </c>
      <c r="N10" s="60">
        <f t="shared" si="2"/>
        <v>67.24000000000001</v>
      </c>
      <c r="O10" s="67">
        <v>10.34</v>
      </c>
      <c r="P10" s="68">
        <v>84.48</v>
      </c>
      <c r="Q10" s="68">
        <v>5.17</v>
      </c>
      <c r="R10" s="63">
        <v>1</v>
      </c>
      <c r="S10" s="63"/>
      <c r="T10" s="71" t="s">
        <v>100</v>
      </c>
      <c r="U10" s="71" t="s">
        <v>109</v>
      </c>
      <c r="V10" s="108"/>
      <c r="W10" s="64">
        <f t="shared" si="3"/>
        <v>0</v>
      </c>
      <c r="X10" s="64">
        <f t="shared" si="4"/>
        <v>19.0008</v>
      </c>
      <c r="Y10" s="64">
        <f t="shared" si="5"/>
        <v>31.000999999999998</v>
      </c>
      <c r="Z10" s="64">
        <f t="shared" si="6"/>
        <v>7.9982</v>
      </c>
      <c r="AA10" s="26"/>
      <c r="AB10" s="23"/>
      <c r="AC10" s="25"/>
    </row>
    <row r="11" spans="1:29" s="7" customFormat="1" ht="19.5" customHeight="1">
      <c r="A11" s="59">
        <v>2</v>
      </c>
      <c r="B11" s="71" t="s">
        <v>49</v>
      </c>
      <c r="C11" s="59">
        <v>91</v>
      </c>
      <c r="D11" s="56">
        <v>27</v>
      </c>
      <c r="E11" s="77">
        <f t="shared" si="7"/>
        <v>29.67032967032967</v>
      </c>
      <c r="F11" s="59">
        <v>3.3</v>
      </c>
      <c r="G11" s="58">
        <f t="shared" si="0"/>
        <v>3.7032999999999996</v>
      </c>
      <c r="H11" s="69" t="s">
        <v>66</v>
      </c>
      <c r="I11" s="56">
        <v>0</v>
      </c>
      <c r="J11" s="56">
        <v>44.44</v>
      </c>
      <c r="K11" s="56">
        <v>40.74</v>
      </c>
      <c r="L11" s="56">
        <v>14.81</v>
      </c>
      <c r="M11" s="60">
        <f t="shared" si="1"/>
        <v>100</v>
      </c>
      <c r="N11" s="60">
        <f t="shared" si="2"/>
        <v>55.550000000000004</v>
      </c>
      <c r="O11" s="65">
        <v>3.7</v>
      </c>
      <c r="P11" s="59">
        <v>96.3</v>
      </c>
      <c r="Q11" s="59">
        <v>0</v>
      </c>
      <c r="R11" s="67">
        <v>1</v>
      </c>
      <c r="S11" s="67"/>
      <c r="T11" s="71" t="s">
        <v>101</v>
      </c>
      <c r="U11" s="71" t="s">
        <v>110</v>
      </c>
      <c r="V11" s="108"/>
      <c r="W11" s="64">
        <f t="shared" si="3"/>
        <v>0</v>
      </c>
      <c r="X11" s="64">
        <f t="shared" si="4"/>
        <v>11.9988</v>
      </c>
      <c r="Y11" s="64">
        <f t="shared" si="5"/>
        <v>10.9998</v>
      </c>
      <c r="Z11" s="64">
        <f t="shared" si="6"/>
        <v>3.9987000000000004</v>
      </c>
      <c r="AA11" s="26"/>
      <c r="AB11" s="23"/>
      <c r="AC11" s="25"/>
    </row>
    <row r="12" spans="1:29" s="7" customFormat="1" ht="19.5" customHeight="1">
      <c r="A12" s="59">
        <v>3</v>
      </c>
      <c r="B12" s="71" t="s">
        <v>96</v>
      </c>
      <c r="C12" s="59">
        <v>18</v>
      </c>
      <c r="D12" s="56">
        <v>14</v>
      </c>
      <c r="E12" s="77">
        <f t="shared" si="7"/>
        <v>77.77777777777779</v>
      </c>
      <c r="F12" s="59"/>
      <c r="G12" s="58">
        <f t="shared" si="0"/>
        <v>3.928499999999999</v>
      </c>
      <c r="H12" s="69" t="s">
        <v>23</v>
      </c>
      <c r="I12" s="56">
        <v>0</v>
      </c>
      <c r="J12" s="56">
        <v>14.29</v>
      </c>
      <c r="K12" s="56">
        <v>78.57</v>
      </c>
      <c r="L12" s="56">
        <v>7.14</v>
      </c>
      <c r="M12" s="60">
        <f t="shared" si="1"/>
        <v>100</v>
      </c>
      <c r="N12" s="60">
        <f t="shared" si="2"/>
        <v>85.71</v>
      </c>
      <c r="O12" s="65">
        <v>0</v>
      </c>
      <c r="P12" s="59">
        <v>100</v>
      </c>
      <c r="Q12" s="59">
        <v>0</v>
      </c>
      <c r="R12" s="67">
        <v>1</v>
      </c>
      <c r="S12" s="67"/>
      <c r="T12" s="71" t="s">
        <v>80</v>
      </c>
      <c r="U12" s="71" t="s">
        <v>111</v>
      </c>
      <c r="V12" s="108"/>
      <c r="W12" s="64">
        <f t="shared" si="3"/>
        <v>0</v>
      </c>
      <c r="X12" s="64">
        <f t="shared" si="4"/>
        <v>2.0006</v>
      </c>
      <c r="Y12" s="64">
        <f t="shared" si="5"/>
        <v>10.999799999999999</v>
      </c>
      <c r="Z12" s="64">
        <f t="shared" si="6"/>
        <v>0.9995999999999998</v>
      </c>
      <c r="AA12" s="26"/>
      <c r="AB12" s="24"/>
      <c r="AC12" s="25"/>
    </row>
    <row r="13" spans="1:26" ht="14.25">
      <c r="A13" s="59">
        <v>4</v>
      </c>
      <c r="B13" s="71" t="s">
        <v>50</v>
      </c>
      <c r="C13" s="56">
        <v>94</v>
      </c>
      <c r="D13" s="56">
        <v>23</v>
      </c>
      <c r="E13" s="77">
        <f t="shared" si="7"/>
        <v>24.46808510638298</v>
      </c>
      <c r="F13" s="56">
        <v>3.6</v>
      </c>
      <c r="G13" s="58">
        <f t="shared" si="0"/>
        <v>3.5656</v>
      </c>
      <c r="H13" s="56" t="s">
        <v>65</v>
      </c>
      <c r="I13" s="56">
        <v>8.7</v>
      </c>
      <c r="J13" s="56">
        <v>34.78</v>
      </c>
      <c r="K13" s="56">
        <v>47.83</v>
      </c>
      <c r="L13" s="56">
        <v>8.7</v>
      </c>
      <c r="M13" s="60">
        <f aca="true" t="shared" si="8" ref="M13:M24">100-I13</f>
        <v>91.3</v>
      </c>
      <c r="N13" s="60">
        <f aca="true" t="shared" si="9" ref="N13:N24">K13+L13</f>
        <v>56.53</v>
      </c>
      <c r="O13" s="56">
        <v>21.74</v>
      </c>
      <c r="P13" s="56">
        <v>60.87</v>
      </c>
      <c r="Q13" s="56">
        <v>17.39</v>
      </c>
      <c r="R13" s="67">
        <v>1</v>
      </c>
      <c r="S13" s="71"/>
      <c r="T13" s="71" t="s">
        <v>102</v>
      </c>
      <c r="U13" s="71" t="s">
        <v>112</v>
      </c>
      <c r="V13" s="71"/>
      <c r="W13" s="64">
        <f aca="true" t="shared" si="10" ref="W13:W24">I13/100*D13</f>
        <v>2.001</v>
      </c>
      <c r="X13" s="64">
        <f aca="true" t="shared" si="11" ref="X13:X24">J13/100*D13</f>
        <v>7.9994</v>
      </c>
      <c r="Y13" s="64">
        <f aca="true" t="shared" si="12" ref="Y13:Y24">K13/100*D13</f>
        <v>11.0009</v>
      </c>
      <c r="Z13" s="64">
        <f aca="true" t="shared" si="13" ref="Z13:Z24">L13/100*D13</f>
        <v>2.001</v>
      </c>
    </row>
    <row r="14" spans="1:26" ht="14.25">
      <c r="A14" s="59">
        <v>5</v>
      </c>
      <c r="B14" s="71" t="s">
        <v>52</v>
      </c>
      <c r="C14" s="56">
        <v>74</v>
      </c>
      <c r="D14" s="56">
        <v>14</v>
      </c>
      <c r="E14" s="77">
        <f t="shared" si="7"/>
        <v>18.91891891891892</v>
      </c>
      <c r="F14" s="56">
        <v>4.1</v>
      </c>
      <c r="G14" s="58">
        <f t="shared" si="0"/>
        <v>3.3571000000000004</v>
      </c>
      <c r="H14" s="56" t="s">
        <v>23</v>
      </c>
      <c r="I14" s="56">
        <v>0</v>
      </c>
      <c r="J14" s="56">
        <v>64.29</v>
      </c>
      <c r="K14" s="56">
        <v>35.71</v>
      </c>
      <c r="L14" s="56">
        <v>0</v>
      </c>
      <c r="M14" s="60">
        <f t="shared" si="8"/>
        <v>100</v>
      </c>
      <c r="N14" s="60">
        <f t="shared" si="9"/>
        <v>35.71</v>
      </c>
      <c r="O14" s="56">
        <v>7.14</v>
      </c>
      <c r="P14" s="56">
        <v>92.86</v>
      </c>
      <c r="Q14" s="56">
        <v>0</v>
      </c>
      <c r="R14" s="67">
        <v>1</v>
      </c>
      <c r="S14" s="71"/>
      <c r="T14" s="71" t="s">
        <v>103</v>
      </c>
      <c r="U14" s="71" t="s">
        <v>113</v>
      </c>
      <c r="V14" s="71"/>
      <c r="W14" s="64">
        <f t="shared" si="10"/>
        <v>0</v>
      </c>
      <c r="X14" s="64">
        <f t="shared" si="11"/>
        <v>9.0006</v>
      </c>
      <c r="Y14" s="64">
        <f t="shared" si="12"/>
        <v>4.9994000000000005</v>
      </c>
      <c r="Z14" s="64">
        <f t="shared" si="13"/>
        <v>0</v>
      </c>
    </row>
    <row r="15" spans="1:26" ht="14.25">
      <c r="A15" s="59">
        <v>6</v>
      </c>
      <c r="B15" s="71" t="s">
        <v>53</v>
      </c>
      <c r="C15" s="56">
        <v>15</v>
      </c>
      <c r="D15" s="56">
        <v>10</v>
      </c>
      <c r="E15" s="77">
        <f t="shared" si="7"/>
        <v>66.66666666666666</v>
      </c>
      <c r="F15" s="56"/>
      <c r="G15" s="58">
        <f t="shared" si="0"/>
        <v>3.8</v>
      </c>
      <c r="H15" s="56"/>
      <c r="I15" s="56">
        <v>0</v>
      </c>
      <c r="J15" s="56">
        <v>30</v>
      </c>
      <c r="K15" s="56">
        <v>60</v>
      </c>
      <c r="L15" s="56">
        <v>10</v>
      </c>
      <c r="M15" s="60">
        <f t="shared" si="8"/>
        <v>100</v>
      </c>
      <c r="N15" s="60">
        <f t="shared" si="9"/>
        <v>70</v>
      </c>
      <c r="O15" s="56">
        <v>0</v>
      </c>
      <c r="P15" s="56">
        <v>100</v>
      </c>
      <c r="Q15" s="56">
        <v>0</v>
      </c>
      <c r="R15" s="67">
        <v>1</v>
      </c>
      <c r="S15" s="71"/>
      <c r="T15" s="71" t="s">
        <v>104</v>
      </c>
      <c r="U15" s="71" t="s">
        <v>114</v>
      </c>
      <c r="V15" s="71"/>
      <c r="W15" s="64">
        <f t="shared" si="10"/>
        <v>0</v>
      </c>
      <c r="X15" s="64">
        <f t="shared" si="11"/>
        <v>3</v>
      </c>
      <c r="Y15" s="64">
        <f t="shared" si="12"/>
        <v>6</v>
      </c>
      <c r="Z15" s="64">
        <f t="shared" si="13"/>
        <v>1</v>
      </c>
    </row>
    <row r="16" spans="1:26" ht="14.25">
      <c r="A16" s="59">
        <v>7</v>
      </c>
      <c r="B16" s="71" t="s">
        <v>25</v>
      </c>
      <c r="C16" s="56">
        <v>67</v>
      </c>
      <c r="D16" s="56">
        <v>27</v>
      </c>
      <c r="E16" s="77">
        <f t="shared" si="7"/>
        <v>40.298507462686565</v>
      </c>
      <c r="F16" s="56">
        <v>3.8</v>
      </c>
      <c r="G16" s="58">
        <f t="shared" si="0"/>
        <v>3.4073999999999995</v>
      </c>
      <c r="H16" s="56" t="s">
        <v>23</v>
      </c>
      <c r="I16" s="56">
        <v>0</v>
      </c>
      <c r="J16" s="56">
        <v>59.26</v>
      </c>
      <c r="K16" s="56">
        <v>40.74</v>
      </c>
      <c r="L16" s="56">
        <v>0</v>
      </c>
      <c r="M16" s="60">
        <f t="shared" si="8"/>
        <v>100</v>
      </c>
      <c r="N16" s="60">
        <f t="shared" si="9"/>
        <v>40.74</v>
      </c>
      <c r="O16" s="56">
        <v>3.7</v>
      </c>
      <c r="P16" s="56">
        <v>88.89</v>
      </c>
      <c r="Q16" s="56">
        <v>7.41</v>
      </c>
      <c r="R16" s="67">
        <v>1</v>
      </c>
      <c r="S16" s="71"/>
      <c r="T16" s="71" t="s">
        <v>69</v>
      </c>
      <c r="U16" s="71" t="s">
        <v>115</v>
      </c>
      <c r="V16" s="71"/>
      <c r="W16" s="64">
        <f t="shared" si="10"/>
        <v>0</v>
      </c>
      <c r="X16" s="64">
        <f t="shared" si="11"/>
        <v>16.0002</v>
      </c>
      <c r="Y16" s="64">
        <f t="shared" si="12"/>
        <v>10.9998</v>
      </c>
      <c r="Z16" s="64">
        <f t="shared" si="13"/>
        <v>0</v>
      </c>
    </row>
    <row r="17" spans="1:26" ht="14.25">
      <c r="A17" s="59">
        <v>8</v>
      </c>
      <c r="B17" s="71" t="s">
        <v>54</v>
      </c>
      <c r="C17" s="56">
        <v>94</v>
      </c>
      <c r="D17" s="56">
        <v>18</v>
      </c>
      <c r="E17" s="77">
        <f t="shared" si="7"/>
        <v>19.148936170212767</v>
      </c>
      <c r="F17" s="56">
        <v>3.8</v>
      </c>
      <c r="G17" s="58">
        <f t="shared" si="0"/>
        <v>3.7778</v>
      </c>
      <c r="H17" s="56" t="s">
        <v>65</v>
      </c>
      <c r="I17" s="56">
        <v>0</v>
      </c>
      <c r="J17" s="56">
        <v>33.33</v>
      </c>
      <c r="K17" s="56">
        <v>55.56</v>
      </c>
      <c r="L17" s="56">
        <v>11.11</v>
      </c>
      <c r="M17" s="60">
        <f t="shared" si="8"/>
        <v>100</v>
      </c>
      <c r="N17" s="60">
        <f t="shared" si="9"/>
        <v>66.67</v>
      </c>
      <c r="O17" s="56">
        <v>5.56</v>
      </c>
      <c r="P17" s="56">
        <v>94.44</v>
      </c>
      <c r="Q17" s="56">
        <v>0</v>
      </c>
      <c r="R17" s="67">
        <v>1</v>
      </c>
      <c r="S17" s="71"/>
      <c r="T17" s="71" t="s">
        <v>99</v>
      </c>
      <c r="U17" s="71" t="s">
        <v>108</v>
      </c>
      <c r="V17" s="71"/>
      <c r="W17" s="64">
        <f t="shared" si="10"/>
        <v>0</v>
      </c>
      <c r="X17" s="64">
        <f t="shared" si="11"/>
        <v>5.9994</v>
      </c>
      <c r="Y17" s="64">
        <f t="shared" si="12"/>
        <v>10.0008</v>
      </c>
      <c r="Z17" s="64">
        <f t="shared" si="13"/>
        <v>1.9997999999999998</v>
      </c>
    </row>
    <row r="18" spans="1:26" ht="14.25">
      <c r="A18" s="59">
        <v>9</v>
      </c>
      <c r="B18" s="71" t="s">
        <v>26</v>
      </c>
      <c r="C18" s="56">
        <v>81</v>
      </c>
      <c r="D18" s="56">
        <v>25</v>
      </c>
      <c r="E18" s="77">
        <f t="shared" si="7"/>
        <v>30.864197530864196</v>
      </c>
      <c r="F18" s="56">
        <v>4</v>
      </c>
      <c r="G18" s="58">
        <f t="shared" si="0"/>
        <v>4.24</v>
      </c>
      <c r="H18" s="56" t="s">
        <v>66</v>
      </c>
      <c r="I18" s="56">
        <v>0</v>
      </c>
      <c r="J18" s="56">
        <v>12</v>
      </c>
      <c r="K18" s="56">
        <v>52</v>
      </c>
      <c r="L18" s="56">
        <v>36</v>
      </c>
      <c r="M18" s="60">
        <f t="shared" si="8"/>
        <v>100</v>
      </c>
      <c r="N18" s="60">
        <f t="shared" si="9"/>
        <v>88</v>
      </c>
      <c r="O18" s="56">
        <v>24</v>
      </c>
      <c r="P18" s="56">
        <v>56</v>
      </c>
      <c r="Q18" s="56">
        <v>20</v>
      </c>
      <c r="R18" s="67">
        <v>1</v>
      </c>
      <c r="S18" s="71"/>
      <c r="T18" s="71" t="s">
        <v>105</v>
      </c>
      <c r="U18" s="71" t="s">
        <v>116</v>
      </c>
      <c r="V18" s="71"/>
      <c r="W18" s="64">
        <f t="shared" si="10"/>
        <v>0</v>
      </c>
      <c r="X18" s="64">
        <f t="shared" si="11"/>
        <v>3</v>
      </c>
      <c r="Y18" s="64">
        <f t="shared" si="12"/>
        <v>13</v>
      </c>
      <c r="Z18" s="64">
        <f t="shared" si="13"/>
        <v>9</v>
      </c>
    </row>
    <row r="19" spans="1:26" ht="14.25">
      <c r="A19" s="59">
        <v>10</v>
      </c>
      <c r="B19" s="71" t="s">
        <v>20</v>
      </c>
      <c r="C19" s="56">
        <v>45</v>
      </c>
      <c r="D19" s="56">
        <v>19</v>
      </c>
      <c r="E19" s="77">
        <f t="shared" si="7"/>
        <v>42.22222222222222</v>
      </c>
      <c r="F19" s="56"/>
      <c r="G19" s="58">
        <f t="shared" si="0"/>
        <v>4</v>
      </c>
      <c r="H19" s="56"/>
      <c r="I19" s="56">
        <v>0</v>
      </c>
      <c r="J19" s="56">
        <v>15.79</v>
      </c>
      <c r="K19" s="56">
        <v>68.42</v>
      </c>
      <c r="L19" s="56">
        <v>15.79</v>
      </c>
      <c r="M19" s="60">
        <f t="shared" si="8"/>
        <v>100</v>
      </c>
      <c r="N19" s="60">
        <f t="shared" si="9"/>
        <v>84.21000000000001</v>
      </c>
      <c r="O19" s="56">
        <v>5.26</v>
      </c>
      <c r="P19" s="56">
        <v>84.21</v>
      </c>
      <c r="Q19" s="56">
        <v>10.53</v>
      </c>
      <c r="R19" s="67">
        <v>1</v>
      </c>
      <c r="S19" s="71"/>
      <c r="T19" s="71" t="s">
        <v>100</v>
      </c>
      <c r="U19" s="71" t="s">
        <v>109</v>
      </c>
      <c r="V19" s="71"/>
      <c r="W19" s="64">
        <f t="shared" si="10"/>
        <v>0</v>
      </c>
      <c r="X19" s="64">
        <f t="shared" si="11"/>
        <v>3.0000999999999998</v>
      </c>
      <c r="Y19" s="64">
        <f t="shared" si="12"/>
        <v>12.9998</v>
      </c>
      <c r="Z19" s="64">
        <f t="shared" si="13"/>
        <v>3.0000999999999998</v>
      </c>
    </row>
    <row r="20" spans="1:26" ht="14.25">
      <c r="A20" s="59">
        <v>11</v>
      </c>
      <c r="B20" s="71" t="s">
        <v>55</v>
      </c>
      <c r="C20" s="56">
        <v>80</v>
      </c>
      <c r="D20" s="56">
        <v>26</v>
      </c>
      <c r="E20" s="77">
        <f t="shared" si="7"/>
        <v>32.5</v>
      </c>
      <c r="F20" s="56">
        <v>4.1</v>
      </c>
      <c r="G20" s="58">
        <f t="shared" si="0"/>
        <v>4.7692</v>
      </c>
      <c r="H20" s="56" t="s">
        <v>66</v>
      </c>
      <c r="I20" s="56">
        <v>0</v>
      </c>
      <c r="J20" s="56">
        <v>0</v>
      </c>
      <c r="K20" s="56">
        <v>23.08</v>
      </c>
      <c r="L20" s="56">
        <v>76.92</v>
      </c>
      <c r="M20" s="60">
        <f t="shared" si="8"/>
        <v>100</v>
      </c>
      <c r="N20" s="60">
        <f t="shared" si="9"/>
        <v>100</v>
      </c>
      <c r="O20" s="56">
        <v>0</v>
      </c>
      <c r="P20" s="56">
        <v>100</v>
      </c>
      <c r="Q20" s="56">
        <v>0</v>
      </c>
      <c r="R20" s="67">
        <v>1</v>
      </c>
      <c r="S20" s="71"/>
      <c r="T20" s="71" t="s">
        <v>106</v>
      </c>
      <c r="U20" s="71" t="s">
        <v>117</v>
      </c>
      <c r="V20" s="71"/>
      <c r="W20" s="64">
        <f t="shared" si="10"/>
        <v>0</v>
      </c>
      <c r="X20" s="64">
        <f t="shared" si="11"/>
        <v>0</v>
      </c>
      <c r="Y20" s="64">
        <f t="shared" si="12"/>
        <v>6.000799999999999</v>
      </c>
      <c r="Z20" s="64">
        <f t="shared" si="13"/>
        <v>19.9992</v>
      </c>
    </row>
    <row r="21" spans="1:26" ht="14.25">
      <c r="A21" s="59">
        <v>12</v>
      </c>
      <c r="B21" s="71" t="s">
        <v>97</v>
      </c>
      <c r="C21" s="56">
        <v>9</v>
      </c>
      <c r="D21" s="56">
        <v>4</v>
      </c>
      <c r="E21" s="77">
        <f t="shared" si="7"/>
        <v>44.44444444444444</v>
      </c>
      <c r="F21" s="56">
        <v>3.4</v>
      </c>
      <c r="G21" s="58">
        <f t="shared" si="0"/>
        <v>4.25</v>
      </c>
      <c r="H21" s="56" t="s">
        <v>66</v>
      </c>
      <c r="I21" s="56">
        <v>0</v>
      </c>
      <c r="J21" s="56">
        <v>25</v>
      </c>
      <c r="K21" s="56">
        <v>25</v>
      </c>
      <c r="L21" s="56">
        <v>50</v>
      </c>
      <c r="M21" s="60">
        <f t="shared" si="8"/>
        <v>100</v>
      </c>
      <c r="N21" s="60">
        <f t="shared" si="9"/>
        <v>75</v>
      </c>
      <c r="O21" s="56">
        <v>24</v>
      </c>
      <c r="P21" s="56">
        <v>75</v>
      </c>
      <c r="Q21" s="56">
        <v>0</v>
      </c>
      <c r="R21" s="67">
        <v>1</v>
      </c>
      <c r="S21" s="71"/>
      <c r="T21" s="71" t="s">
        <v>74</v>
      </c>
      <c r="U21" s="71" t="s">
        <v>118</v>
      </c>
      <c r="V21" s="71"/>
      <c r="W21" s="64">
        <f t="shared" si="10"/>
        <v>0</v>
      </c>
      <c r="X21" s="64">
        <f t="shared" si="11"/>
        <v>1</v>
      </c>
      <c r="Y21" s="64">
        <f t="shared" si="12"/>
        <v>1</v>
      </c>
      <c r="Z21" s="64">
        <f t="shared" si="13"/>
        <v>2</v>
      </c>
    </row>
    <row r="22" spans="1:26" ht="14.25">
      <c r="A22" s="59">
        <v>13</v>
      </c>
      <c r="B22" s="71" t="s">
        <v>98</v>
      </c>
      <c r="C22" s="56">
        <v>17</v>
      </c>
      <c r="D22" s="56">
        <v>15</v>
      </c>
      <c r="E22" s="77">
        <f t="shared" si="7"/>
        <v>88.23529411764706</v>
      </c>
      <c r="F22" s="56"/>
      <c r="G22" s="58">
        <f t="shared" si="0"/>
        <v>3.6667</v>
      </c>
      <c r="H22" s="56"/>
      <c r="I22" s="56">
        <v>0</v>
      </c>
      <c r="J22" s="56">
        <v>40</v>
      </c>
      <c r="K22" s="56">
        <v>53.33</v>
      </c>
      <c r="L22" s="56">
        <v>6.67</v>
      </c>
      <c r="M22" s="60">
        <f t="shared" si="8"/>
        <v>100</v>
      </c>
      <c r="N22" s="60">
        <f t="shared" si="9"/>
        <v>60</v>
      </c>
      <c r="O22" s="56">
        <v>0</v>
      </c>
      <c r="P22" s="56">
        <v>100</v>
      </c>
      <c r="Q22" s="56">
        <v>0</v>
      </c>
      <c r="R22" s="67">
        <v>1</v>
      </c>
      <c r="S22" s="71"/>
      <c r="T22" s="71" t="s">
        <v>99</v>
      </c>
      <c r="U22" s="71" t="s">
        <v>108</v>
      </c>
      <c r="V22" s="71"/>
      <c r="W22" s="64">
        <f t="shared" si="10"/>
        <v>0</v>
      </c>
      <c r="X22" s="64">
        <f t="shared" si="11"/>
        <v>6</v>
      </c>
      <c r="Y22" s="64">
        <f t="shared" si="12"/>
        <v>7.9995</v>
      </c>
      <c r="Z22" s="64">
        <f t="shared" si="13"/>
        <v>1.0005</v>
      </c>
    </row>
    <row r="23" spans="1:26" ht="14.25">
      <c r="A23" s="59">
        <v>14</v>
      </c>
      <c r="B23" s="71" t="s">
        <v>60</v>
      </c>
      <c r="C23" s="56">
        <v>7</v>
      </c>
      <c r="D23" s="56">
        <v>7</v>
      </c>
      <c r="E23" s="77">
        <f t="shared" si="7"/>
        <v>100</v>
      </c>
      <c r="F23" s="56">
        <v>4</v>
      </c>
      <c r="G23" s="58">
        <f t="shared" si="0"/>
        <v>3.7143000000000006</v>
      </c>
      <c r="H23" s="56" t="s">
        <v>23</v>
      </c>
      <c r="I23" s="56">
        <v>0</v>
      </c>
      <c r="J23" s="56">
        <v>28.57</v>
      </c>
      <c r="K23" s="56">
        <v>71.43</v>
      </c>
      <c r="L23" s="56">
        <v>0</v>
      </c>
      <c r="M23" s="60">
        <f t="shared" si="8"/>
        <v>100</v>
      </c>
      <c r="N23" s="60">
        <f t="shared" si="9"/>
        <v>71.43</v>
      </c>
      <c r="O23" s="56">
        <v>14.29</v>
      </c>
      <c r="P23" s="56">
        <v>85.71</v>
      </c>
      <c r="Q23" s="56">
        <v>0</v>
      </c>
      <c r="R23" s="67">
        <v>1</v>
      </c>
      <c r="S23" s="71"/>
      <c r="T23" s="71" t="s">
        <v>99</v>
      </c>
      <c r="U23" s="71" t="s">
        <v>108</v>
      </c>
      <c r="V23" s="71"/>
      <c r="W23" s="64">
        <f t="shared" si="10"/>
        <v>0</v>
      </c>
      <c r="X23" s="64">
        <f t="shared" si="11"/>
        <v>1.9999</v>
      </c>
      <c r="Y23" s="64">
        <f t="shared" si="12"/>
        <v>5.000100000000001</v>
      </c>
      <c r="Z23" s="64">
        <f t="shared" si="13"/>
        <v>0</v>
      </c>
    </row>
    <row r="24" spans="1:26" ht="14.25">
      <c r="A24" s="59">
        <v>15</v>
      </c>
      <c r="B24" s="71" t="s">
        <v>63</v>
      </c>
      <c r="C24" s="56">
        <v>39</v>
      </c>
      <c r="D24" s="56">
        <v>14</v>
      </c>
      <c r="E24" s="77">
        <f t="shared" si="7"/>
        <v>35.8974358974359</v>
      </c>
      <c r="F24" s="56">
        <v>3.9</v>
      </c>
      <c r="G24" s="58">
        <f t="shared" si="0"/>
        <v>3.7138999999999998</v>
      </c>
      <c r="H24" s="56" t="s">
        <v>23</v>
      </c>
      <c r="I24" s="56">
        <v>0</v>
      </c>
      <c r="J24" s="56">
        <v>35.71</v>
      </c>
      <c r="K24" s="56">
        <v>57.14</v>
      </c>
      <c r="L24" s="56">
        <v>7.14</v>
      </c>
      <c r="M24" s="60">
        <f t="shared" si="8"/>
        <v>100</v>
      </c>
      <c r="N24" s="60">
        <f t="shared" si="9"/>
        <v>64.28</v>
      </c>
      <c r="O24" s="56">
        <v>7.14</v>
      </c>
      <c r="P24" s="56">
        <v>92.86</v>
      </c>
      <c r="Q24" s="56">
        <v>0</v>
      </c>
      <c r="R24" s="67">
        <v>1</v>
      </c>
      <c r="S24" s="71"/>
      <c r="T24" s="71" t="s">
        <v>107</v>
      </c>
      <c r="U24" s="71" t="s">
        <v>119</v>
      </c>
      <c r="V24" s="71"/>
      <c r="W24" s="64">
        <f t="shared" si="10"/>
        <v>0</v>
      </c>
      <c r="X24" s="64">
        <f t="shared" si="11"/>
        <v>4.9994000000000005</v>
      </c>
      <c r="Y24" s="64">
        <f t="shared" si="12"/>
        <v>7.9996</v>
      </c>
      <c r="Z24" s="64">
        <f t="shared" si="13"/>
        <v>0.9995999999999998</v>
      </c>
    </row>
  </sheetData>
  <sheetProtection/>
  <mergeCells count="23">
    <mergeCell ref="V7:V12"/>
    <mergeCell ref="R5:R6"/>
    <mergeCell ref="S5:S6"/>
    <mergeCell ref="T5:T6"/>
    <mergeCell ref="U5:U6"/>
    <mergeCell ref="V5:V6"/>
    <mergeCell ref="W5:Z5"/>
    <mergeCell ref="G5:G6"/>
    <mergeCell ref="H5:H6"/>
    <mergeCell ref="I5:L5"/>
    <mergeCell ref="M5:M6"/>
    <mergeCell ref="N5:N6"/>
    <mergeCell ref="O5:Q5"/>
    <mergeCell ref="A1:V1"/>
    <mergeCell ref="A2:V2"/>
    <mergeCell ref="A3:V3"/>
    <mergeCell ref="A4:V4"/>
    <mergeCell ref="A5:A6"/>
    <mergeCell ref="B5:B6"/>
    <mergeCell ref="C5:C6"/>
    <mergeCell ref="D5:D6"/>
    <mergeCell ref="E5:E6"/>
    <mergeCell ref="F5:F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2024-06-25T06:47:00Z</dcterms:modified>
  <cp:category/>
  <cp:version/>
  <cp:contentType/>
  <cp:contentStatus/>
</cp:coreProperties>
</file>