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96" activeTab="2"/>
  </bookViews>
  <sheets>
    <sheet name="7 класс" sheetId="1" r:id="rId1"/>
    <sheet name="8 класс" sheetId="2" r:id="rId2"/>
    <sheet name="11 класс" sheetId="3" r:id="rId3"/>
  </sheets>
  <definedNames/>
  <calcPr fullCalcOnLoad="1"/>
</workbook>
</file>

<file path=xl/sharedStrings.xml><?xml version="1.0" encoding="utf-8"?>
<sst xmlns="http://schemas.openxmlformats.org/spreadsheetml/2006/main" count="255" uniqueCount="128">
  <si>
    <t>№</t>
  </si>
  <si>
    <t>Наименование ОО</t>
  </si>
  <si>
    <t>Карта анализа результатов ВПР в муниципалитете</t>
  </si>
  <si>
    <t>Итого</t>
  </si>
  <si>
    <t xml:space="preserve">Подтвердили </t>
  </si>
  <si>
    <t xml:space="preserve">Понизили </t>
  </si>
  <si>
    <t xml:space="preserve">Повысили </t>
  </si>
  <si>
    <t xml:space="preserve">Количество  обучающихся в классе, принявших участие в ВПР </t>
  </si>
  <si>
    <t>"2"</t>
  </si>
  <si>
    <t>"3"</t>
  </si>
  <si>
    <t>"4"</t>
  </si>
  <si>
    <t>"5"</t>
  </si>
  <si>
    <t>Общее количество обучающихся в классе во всех параллелях</t>
  </si>
  <si>
    <t>Усеваемость ВПР, в %</t>
  </si>
  <si>
    <t>Качество знаний ВПР, в%</t>
  </si>
  <si>
    <t>___МР Ишимбайский район__( наименование муниципального образования)</t>
  </si>
  <si>
    <t>Доля обучающихся в классе, принявших участие в ВПР</t>
  </si>
  <si>
    <t>Средняя отметка за первое полугодие</t>
  </si>
  <si>
    <t>Распределение групп баллов, доля</t>
  </si>
  <si>
    <t xml:space="preserve">Мероприятия                    по работе с результатами ВПР в ОО  </t>
  </si>
  <si>
    <t>Номера задний, с котрыми не справилось больше 50% обучающихся класса:</t>
  </si>
  <si>
    <t>Темы, требующие дополнитеной проработки ( с котрыми не справилось больше 50% обучающихся класса): № задания - тема</t>
  </si>
  <si>
    <t>Соотнесение результатов за предыдущее полугодие и ВПР  в %</t>
  </si>
  <si>
    <t xml:space="preserve">Соотнесение результатов за ВПР предыдущего и текущего года в % </t>
  </si>
  <si>
    <t xml:space="preserve">Количество привлечённых наблюдателей за процедурой проверки ВПР </t>
  </si>
  <si>
    <r>
      <t xml:space="preserve">Количество привлечённых </t>
    </r>
    <r>
      <rPr>
        <sz val="11"/>
        <color indexed="8"/>
        <rFont val="Times New Roman"/>
        <family val="1"/>
      </rPr>
      <t xml:space="preserve">наблюдателей за процедурой проведения ВПР </t>
    </r>
  </si>
  <si>
    <r>
      <t xml:space="preserve">Средняя отметка за ВПР в </t>
    </r>
    <r>
      <rPr>
        <sz val="11"/>
        <rFont val="Times New Roman"/>
        <family val="1"/>
      </rPr>
      <t>текущем</t>
    </r>
    <r>
      <rPr>
        <sz val="11"/>
        <color indexed="10"/>
        <rFont val="Times New Roman"/>
        <family val="1"/>
      </rPr>
      <t xml:space="preserve"> </t>
    </r>
    <r>
      <rPr>
        <sz val="11"/>
        <color indexed="8"/>
        <rFont val="Times New Roman"/>
        <family val="1"/>
      </rPr>
      <t xml:space="preserve">учебном году </t>
    </r>
  </si>
  <si>
    <t>Карта анализов результатов ВПР и успеваемости обучающихся ____11____классов в _2022/2023_учебном году</t>
  </si>
  <si>
    <t>_________физика______</t>
  </si>
  <si>
    <t>МБОУ СОШ №11</t>
  </si>
  <si>
    <t>МБОУ лицей №12</t>
  </si>
  <si>
    <t>нет</t>
  </si>
  <si>
    <t>9, 10, 12</t>
  </si>
  <si>
    <t>9. Знать/понимать смысл физических величин и законов.10. Уметь отличать гипотезы от научных теорий, делать выводы на основе экспериментальных данных. 12. Уметь проводить опыты по исследованию изученных явлений и процессов.</t>
  </si>
  <si>
    <r>
      <t xml:space="preserve">Средняя отметка за ВПР в </t>
    </r>
    <r>
      <rPr>
        <sz val="9"/>
        <rFont val="Times New Roman"/>
        <family val="1"/>
      </rPr>
      <t>текущем</t>
    </r>
    <r>
      <rPr>
        <sz val="9"/>
        <color indexed="10"/>
        <rFont val="Times New Roman"/>
        <family val="1"/>
      </rPr>
      <t xml:space="preserve"> </t>
    </r>
    <r>
      <rPr>
        <sz val="9"/>
        <color indexed="8"/>
        <rFont val="Times New Roman"/>
        <family val="1"/>
      </rPr>
      <t xml:space="preserve">учебном году </t>
    </r>
  </si>
  <si>
    <r>
      <t xml:space="preserve">Количество привлечённых </t>
    </r>
    <r>
      <rPr>
        <sz val="9"/>
        <color indexed="8"/>
        <rFont val="Times New Roman"/>
        <family val="1"/>
      </rPr>
      <t xml:space="preserve">наблюдателей за процедурой проведения ВПР </t>
    </r>
  </si>
  <si>
    <t xml:space="preserve">  </t>
  </si>
  <si>
    <t>-</t>
  </si>
  <si>
    <t>___МР Ишимбайский район__</t>
  </si>
  <si>
    <t>______________ по физике ______________</t>
  </si>
  <si>
    <t>Республика Башкортостан</t>
  </si>
  <si>
    <t>МР ИР</t>
  </si>
  <si>
    <t>МБОУ СОШ №2</t>
  </si>
  <si>
    <t>МБОУ СОШ №3</t>
  </si>
  <si>
    <t>МБОУ ООШ №5</t>
  </si>
  <si>
    <t>МБОУ СОШ №16</t>
  </si>
  <si>
    <t>МБОУ СОШ №18</t>
  </si>
  <si>
    <t>МБОУ СОШ №19</t>
  </si>
  <si>
    <t>МБОУ гимназия №1</t>
  </si>
  <si>
    <t>МБОУ БГИ №2</t>
  </si>
  <si>
    <t>МБОУ СОШ с.Ахмерово</t>
  </si>
  <si>
    <t>МБОУ СОШ д.Васильевка</t>
  </si>
  <si>
    <t>МБОУ СОШ с.Ишеево</t>
  </si>
  <si>
    <t>МБОУ СОШ д.Канакаево</t>
  </si>
  <si>
    <t>МБОУ СОШ С.Кинзебулатово</t>
  </si>
  <si>
    <t>МБОУ СОШ с.Новоаптиково</t>
  </si>
  <si>
    <t>МБОУ СОШ с.Петровское</t>
  </si>
  <si>
    <t>МБОУ ООШ д.Тимашевка</t>
  </si>
  <si>
    <t>РФ</t>
  </si>
  <si>
    <t>Распределение групп баллов, количество</t>
  </si>
  <si>
    <t>2,7,9,10,11</t>
  </si>
  <si>
    <t>7,9,10,11</t>
  </si>
  <si>
    <t>2,7,10,11</t>
  </si>
  <si>
    <t>4,5,7,8,10,11</t>
  </si>
  <si>
    <t>4,10,11</t>
  </si>
  <si>
    <t>6,8,10,11</t>
  </si>
  <si>
    <t>2,5,8,9,10,11</t>
  </si>
  <si>
    <t>2,10,11</t>
  </si>
  <si>
    <t>7,9,11</t>
  </si>
  <si>
    <t>7,8,10,11</t>
  </si>
  <si>
    <t>9,10,11</t>
  </si>
  <si>
    <t>7,10,11</t>
  </si>
  <si>
    <t>7,8,9,10,11</t>
  </si>
  <si>
    <t>8,10,11</t>
  </si>
  <si>
    <t>2, 7, 10, 11</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</si>
  <si>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 7. Использовать при выполнении учебных задач справочные материалы;  делать выводы по результатам исследования.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</si>
  <si>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 7. Использовать при выполнении учебных задач справочные материалы;  делать выводы по результатам исследования.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</si>
  <si>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7. Использовать при выполнении учебных задач справочные материалы;  делать выводы по результатам исследования.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</si>
  <si>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7. Использовать при выполнении учебных задач справочные материалы;  делать выводы по результатам исследования.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</si>
  <si>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4. Решать задачи, используя формулы, связывающие физические величины (путь, скорость тела):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</si>
  <si>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</si>
  <si>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</si>
  <si>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7. Использовать при выполнении учебных задач справочные материалы;  делать выводы по результатам исследования.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</si>
  <si>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7. Использовать при выполнении учебных задач справочные материалы;  делать выводы по результатам исследования.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</si>
  <si>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</si>
  <si>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7. Использовать при выполнении учебных задач справочные материалы;  делать выводы по результатам исследования.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</si>
  <si>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 4. Решать задачи, используя формулы, связывающие физические величины (путь, скорость тела):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5. Интерпретировать результаты наблюдений и опытов 7. Использовать при выполнении учебных задач справочные материалы;  делать выводы по результатам исследования.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</si>
  <si>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Мероприятия                    по работе с результатами ВПР в МР  </t>
  </si>
  <si>
    <t>Теоретический семинар по методике решения заданий ВПР №7, 9, 10, 11</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</si>
  <si>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5. Интерпретировать результаты наблюдений и опытов8.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9. Решать задачи, используя формулы, связывающие физические величины (путь, скорость, масса тела, плотность вещества, сила, давление): на основе анализа условия задачи, выделять физические величины и формулы, необходимые для ее решения, проводить расчеты 8. Решать задачи, используя физические законы (закон Паскаля, закон Архимеда) и формулы, связывающие физические величины (масса тела, плотность вещества, сила, давление): на основе анализа условия задачи выделять физические величины, законы и формулы, необходимые для ее решения, проводить расчеты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</si>
  <si>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 xml:space="preserve">2. Распознавать механические явления и объяснять на основе имеющихся знаний основные свойства или условия протекания этих явлений: равномерное и неравномерное движение, инерция, взаимодействие тел, передача давления твердыми телами, жидкостями и газами, атмосферное давление, плавание тел;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10.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и оценивать реальность полученного значения физической величины  </t>
  </si>
  <si>
    <t>в человеках</t>
  </si>
  <si>
    <t>Соотнесение результатов за ВПР предыдущего и текущего года</t>
  </si>
  <si>
    <t xml:space="preserve">повысили, понизили, подтвердили </t>
  </si>
  <si>
    <t>=</t>
  </si>
  <si>
    <t>+</t>
  </si>
  <si>
    <t>Карта анализов результатов ВПР и успеваемости обучающихся ____7____классов в _2022/2023_учебном году (весна)</t>
  </si>
  <si>
    <t>не выполняли</t>
  </si>
  <si>
    <t>РБ</t>
  </si>
  <si>
    <t>Ишимбайский район</t>
  </si>
  <si>
    <t>МБОУ СОШ №14</t>
  </si>
  <si>
    <t>МБОУ СОШ №15</t>
  </si>
  <si>
    <t>МБОУ СОШ с.Верхнеиткулово</t>
  </si>
  <si>
    <t>МБОУ СОШ с.Кинзебулатово</t>
  </si>
  <si>
    <t>МБОУ СОШ с.Кузяново</t>
  </si>
  <si>
    <t>МБОУ СОШ с.Кулгунино</t>
  </si>
  <si>
    <t>МБОУ СОШ с.Нижнеарметово</t>
  </si>
  <si>
    <t>МБОУ СОШ с.Урман-Бишкадак</t>
  </si>
  <si>
    <t>Подтвердили, повысили, понизили</t>
  </si>
  <si>
    <t>3,8 -&gt; 3,7</t>
  </si>
  <si>
    <t>8, 10, 11</t>
  </si>
  <si>
    <t>Задание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 Задание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  Задание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</si>
  <si>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4,7,9,10,11</t>
  </si>
  <si>
    <t>2,3,4,5,7,8,10,11</t>
  </si>
  <si>
    <t xml:space="preserve">2,8,9,10,11 </t>
  </si>
  <si>
    <t>2,3,4,7,10,11</t>
  </si>
  <si>
    <t>4,9,10,11</t>
  </si>
  <si>
    <t>6,8,9,10,11</t>
  </si>
  <si>
    <t>4,6,10,11</t>
  </si>
  <si>
    <t>2,8,9,10,11</t>
  </si>
  <si>
    <t>8,9,10,11</t>
  </si>
  <si>
    <t>2,6,9,10,11</t>
  </si>
  <si>
    <t>4,7,8,10,11</t>
  </si>
  <si>
    <t>4,5,8,9,10,11</t>
  </si>
  <si>
    <t>Теоретический семинар по методике преподавания отдельных тем и разделов</t>
  </si>
  <si>
    <t>разбор заданий на теоретическом семинаре</t>
  </si>
  <si>
    <t>_____________________физика__________________(предмет)</t>
  </si>
  <si>
    <t>Карта анализов результатов ВПР и успеваемости обучающихся ____6____классов в _2022/2023_учебном году (весна)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</si>
</sst>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2">
    <font>
      <sz val="11"/>
      <color theme="1"/>
      <name val="Calibri"/>
      <family val="2"/>
    </font>
    <font>
      <sz val="11"/>
      <color indexed="8"/>
      <name val="Calibri"/>
      <family val="2"/>
    </font>
    <font>
      <sz val="11"/>
      <name val="Times New Roman"/>
      <family val="1"/>
    </font>
    <font>
      <sz val="11"/>
      <color indexed="10"/>
      <name val="Times New Roman"/>
      <family val="1"/>
    </font>
    <font>
      <sz val="11"/>
      <color indexed="8"/>
      <name val="Times New Roman"/>
      <family val="1"/>
    </font>
    <font>
      <sz val="9"/>
      <name val="Times New Roman"/>
      <family val="1"/>
    </font>
    <font>
      <sz val="9"/>
      <color indexed="10"/>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8"/>
      <color indexed="8"/>
      <name val="Times New Roman"/>
      <family val="1"/>
    </font>
    <font>
      <i/>
      <vertAlign val="subscript"/>
      <sz val="11"/>
      <color indexed="8"/>
      <name val="Times New Roman"/>
      <family val="1"/>
    </font>
    <font>
      <vertAlign val="subscript"/>
      <sz val="11"/>
      <color indexed="8"/>
      <name val="Times New Roman"/>
      <family val="1"/>
    </font>
    <font>
      <u val="single"/>
      <sz val="9.35"/>
      <color indexed="30"/>
      <name val="Calibri"/>
      <family val="2"/>
    </font>
    <font>
      <u val="single"/>
      <sz val="9.35"/>
      <color indexed="25"/>
      <name val="Calibri"/>
      <family val="2"/>
    </font>
    <font>
      <b/>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8"/>
      <color theme="1"/>
      <name val="Times New Roman"/>
      <family val="1"/>
    </font>
    <font>
      <sz val="11"/>
      <color theme="1"/>
      <name val="Times New Roman"/>
      <family val="1"/>
    </font>
    <font>
      <sz val="9"/>
      <color theme="1"/>
      <name val="Times New Roman"/>
      <family val="1"/>
    </font>
    <font>
      <sz val="11"/>
      <color rgb="FF000000"/>
      <name val="Times New Roman"/>
      <family val="1"/>
    </font>
    <font>
      <b/>
      <sz val="11"/>
      <color theme="1"/>
      <name val="Times New Roman"/>
      <family val="1"/>
    </font>
    <font>
      <vertAlign val="subscript"/>
      <sz val="11"/>
      <color theme="1"/>
      <name val="Times New Roman"/>
      <family val="1"/>
    </font>
    <font>
      <i/>
      <vertAlign val="subscript"/>
      <sz val="11"/>
      <color theme="1"/>
      <name val="Times New Roman"/>
      <family val="1"/>
    </font>
    <font>
      <sz val="10"/>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color indexed="63"/>
      </left>
      <right>
        <color indexed="63"/>
      </right>
      <top style="thin"/>
      <bottom>
        <color indexed="63"/>
      </bottom>
    </border>
    <border>
      <left>
        <color indexed="63"/>
      </left>
      <right>
        <color indexed="63"/>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49">
    <xf numFmtId="0" fontId="0" fillId="0" borderId="0" xfId="0" applyFont="1" applyAlignment="1">
      <alignment/>
    </xf>
    <xf numFmtId="0" fontId="0" fillId="0" borderId="0" xfId="0" applyAlignment="1">
      <alignment horizontal="center" vertical="center"/>
    </xf>
    <xf numFmtId="0" fontId="41" fillId="0" borderId="0" xfId="0" applyFont="1" applyAlignment="1">
      <alignment horizontal="center" vertical="center"/>
    </xf>
    <xf numFmtId="0" fontId="51" fillId="0" borderId="0" xfId="0" applyFont="1" applyAlignment="1">
      <alignment horizontal="center" vertical="center"/>
    </xf>
    <xf numFmtId="0" fontId="41" fillId="0" borderId="0" xfId="0" applyFont="1" applyAlignment="1">
      <alignment horizontal="center" vertical="center"/>
    </xf>
    <xf numFmtId="164" fontId="0" fillId="0" borderId="0" xfId="0" applyNumberFormat="1" applyAlignment="1">
      <alignment/>
    </xf>
    <xf numFmtId="0" fontId="41" fillId="0" borderId="0" xfId="0" applyFont="1" applyAlignment="1">
      <alignment/>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3" fontId="54" fillId="2" borderId="10" xfId="0" applyNumberFormat="1" applyFont="1" applyFill="1" applyBorder="1" applyAlignment="1">
      <alignment horizontal="center" vertical="center"/>
    </xf>
    <xf numFmtId="0" fontId="54" fillId="0" borderId="10" xfId="0" applyFont="1" applyBorder="1" applyAlignment="1">
      <alignment horizontal="center" vertical="center" wrapText="1"/>
    </xf>
    <xf numFmtId="3" fontId="54" fillId="0" borderId="10" xfId="0" applyNumberFormat="1" applyFont="1" applyBorder="1" applyAlignment="1">
      <alignment horizontal="center" vertical="center" textRotation="90"/>
    </xf>
    <xf numFmtId="0" fontId="54" fillId="0" borderId="10" xfId="0" applyFont="1" applyBorder="1" applyAlignment="1">
      <alignment horizontal="center" vertical="center"/>
    </xf>
    <xf numFmtId="3" fontId="54" fillId="0" borderId="10" xfId="0" applyNumberFormat="1" applyFont="1" applyBorder="1" applyAlignment="1">
      <alignment horizontal="center" vertical="center" wrapText="1"/>
    </xf>
    <xf numFmtId="3" fontId="54" fillId="0" borderId="10" xfId="0" applyNumberFormat="1" applyFont="1" applyBorder="1" applyAlignment="1">
      <alignment horizontal="center" vertical="center"/>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xf>
    <xf numFmtId="3" fontId="55" fillId="2" borderId="10" xfId="0" applyNumberFormat="1" applyFont="1" applyFill="1" applyBorder="1" applyAlignment="1">
      <alignment horizontal="center" vertical="center"/>
    </xf>
    <xf numFmtId="0" fontId="55" fillId="0" borderId="10" xfId="0" applyFont="1" applyBorder="1" applyAlignment="1">
      <alignment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textRotation="90"/>
    </xf>
    <xf numFmtId="0" fontId="55" fillId="0" borderId="10" xfId="0" applyFont="1" applyBorder="1" applyAlignment="1">
      <alignment horizontal="center" vertical="center"/>
    </xf>
    <xf numFmtId="165" fontId="55" fillId="2" borderId="10" xfId="0" applyNumberFormat="1" applyFont="1" applyFill="1" applyBorder="1" applyAlignment="1">
      <alignment horizontal="center" vertical="center"/>
    </xf>
    <xf numFmtId="3" fontId="55" fillId="2" borderId="10" xfId="0" applyNumberFormat="1" applyFont="1" applyFill="1" applyBorder="1" applyAlignment="1">
      <alignment horizontal="center" wrapText="1"/>
    </xf>
    <xf numFmtId="0" fontId="55" fillId="0" borderId="10" xfId="0" applyFont="1" applyBorder="1" applyAlignment="1">
      <alignment/>
    </xf>
    <xf numFmtId="3" fontId="55" fillId="2" borderId="10" xfId="0" applyNumberFormat="1" applyFont="1" applyFill="1" applyBorder="1" applyAlignment="1">
      <alignment horizontal="center"/>
    </xf>
    <xf numFmtId="0" fontId="55" fillId="0" borderId="11" xfId="0" applyFont="1" applyBorder="1" applyAlignment="1">
      <alignment vertical="center"/>
    </xf>
    <xf numFmtId="0" fontId="55" fillId="0" borderId="10" xfId="0" applyFont="1" applyBorder="1" applyAlignment="1">
      <alignment vertical="center"/>
    </xf>
    <xf numFmtId="164" fontId="55" fillId="0" borderId="10" xfId="0" applyNumberFormat="1" applyFont="1" applyBorder="1" applyAlignment="1">
      <alignment horizontal="center"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0" xfId="0" applyFont="1" applyAlignment="1">
      <alignment horizontal="center" vertical="center"/>
    </xf>
    <xf numFmtId="3" fontId="55" fillId="0" borderId="10" xfId="0" applyNumberFormat="1" applyFont="1" applyBorder="1" applyAlignment="1">
      <alignment horizontal="center" vertical="center" wrapText="1"/>
    </xf>
    <xf numFmtId="3" fontId="54" fillId="0" borderId="10" xfId="0" applyNumberFormat="1" applyFont="1" applyBorder="1" applyAlignment="1">
      <alignment horizontal="center" vertical="center" wrapText="1"/>
    </xf>
    <xf numFmtId="1" fontId="0" fillId="0" borderId="10" xfId="0" applyNumberFormat="1" applyBorder="1" applyAlignment="1">
      <alignment/>
    </xf>
    <xf numFmtId="0" fontId="0" fillId="0" borderId="10" xfId="0" applyBorder="1" applyAlignment="1">
      <alignment/>
    </xf>
    <xf numFmtId="0" fontId="54" fillId="0" borderId="10" xfId="0" applyNumberFormat="1" applyFont="1" applyBorder="1" applyAlignment="1">
      <alignment horizontal="center" vertical="center"/>
    </xf>
    <xf numFmtId="164" fontId="54" fillId="0" borderId="10" xfId="0" applyNumberFormat="1" applyFont="1" applyBorder="1" applyAlignment="1">
      <alignment horizontal="center" vertical="center" wrapText="1"/>
    </xf>
    <xf numFmtId="164" fontId="54" fillId="0" borderId="10" xfId="0" applyNumberFormat="1" applyFont="1" applyBorder="1" applyAlignment="1">
      <alignment horizontal="center" vertical="center"/>
    </xf>
    <xf numFmtId="0" fontId="54" fillId="0" borderId="10" xfId="0" applyFont="1" applyBorder="1" applyAlignment="1">
      <alignment horizontal="center" vertical="center"/>
    </xf>
    <xf numFmtId="3" fontId="54" fillId="0" borderId="10" xfId="0" applyNumberFormat="1" applyFont="1" applyBorder="1" applyAlignment="1">
      <alignment horizontal="center" vertical="center" wrapText="1"/>
    </xf>
    <xf numFmtId="3" fontId="54" fillId="0" borderId="10" xfId="0" applyNumberFormat="1" applyFont="1" applyBorder="1" applyAlignment="1">
      <alignment horizontal="center" vertical="center" wrapText="1"/>
    </xf>
    <xf numFmtId="3" fontId="54" fillId="8" borderId="10" xfId="0" applyNumberFormat="1" applyFont="1" applyFill="1" applyBorder="1" applyAlignment="1">
      <alignment horizontal="center" vertical="center" wrapText="1"/>
    </xf>
    <xf numFmtId="3" fontId="54" fillId="8" borderId="10" xfId="0" applyNumberFormat="1" applyFont="1" applyFill="1" applyBorder="1" applyAlignment="1">
      <alignment horizontal="center" vertical="center"/>
    </xf>
    <xf numFmtId="164" fontId="54" fillId="8" borderId="10" xfId="0" applyNumberFormat="1" applyFont="1" applyFill="1" applyBorder="1" applyAlignment="1">
      <alignment horizontal="center" vertical="center"/>
    </xf>
    <xf numFmtId="3" fontId="54" fillId="8" borderId="14" xfId="0" applyNumberFormat="1" applyFont="1" applyFill="1" applyBorder="1" applyAlignment="1">
      <alignment horizontal="center" vertical="center"/>
    </xf>
    <xf numFmtId="0" fontId="54" fillId="0" borderId="11" xfId="0" applyFont="1" applyBorder="1" applyAlignment="1">
      <alignment/>
    </xf>
    <xf numFmtId="0" fontId="54" fillId="0" borderId="12" xfId="0" applyFont="1" applyBorder="1" applyAlignment="1">
      <alignment/>
    </xf>
    <xf numFmtId="1" fontId="56" fillId="0" borderId="10" xfId="0" applyNumberFormat="1" applyFont="1" applyBorder="1" applyAlignment="1">
      <alignment horizontal="center"/>
    </xf>
    <xf numFmtId="1" fontId="54" fillId="0" borderId="10" xfId="0" applyNumberFormat="1" applyFont="1" applyBorder="1" applyAlignment="1">
      <alignment horizontal="center" vertical="center"/>
    </xf>
    <xf numFmtId="0" fontId="56" fillId="0" borderId="10" xfId="0" applyFont="1" applyBorder="1" applyAlignment="1">
      <alignment/>
    </xf>
    <xf numFmtId="0" fontId="54" fillId="33" borderId="10" xfId="0" applyFont="1" applyFill="1" applyBorder="1" applyAlignment="1">
      <alignment horizontal="center"/>
    </xf>
    <xf numFmtId="0" fontId="56" fillId="33" borderId="10" xfId="0" applyFont="1" applyFill="1" applyBorder="1" applyAlignment="1">
      <alignment horizontal="center"/>
    </xf>
    <xf numFmtId="1" fontId="56" fillId="33" borderId="10" xfId="0" applyNumberFormat="1" applyFont="1" applyFill="1" applyBorder="1" applyAlignment="1">
      <alignment horizontal="center"/>
    </xf>
    <xf numFmtId="0" fontId="57" fillId="8" borderId="10" xfId="0" applyFont="1" applyFill="1" applyBorder="1" applyAlignment="1">
      <alignment horizontal="center" vertical="center"/>
    </xf>
    <xf numFmtId="0" fontId="57" fillId="8" borderId="0" xfId="0" applyFont="1" applyFill="1" applyAlignment="1">
      <alignment horizontal="center" vertical="center"/>
    </xf>
    <xf numFmtId="0" fontId="54" fillId="8" borderId="10" xfId="0" applyFont="1" applyFill="1" applyBorder="1" applyAlignment="1">
      <alignment horizontal="center"/>
    </xf>
    <xf numFmtId="2" fontId="56" fillId="8" borderId="10" xfId="0" applyNumberFormat="1" applyFont="1" applyFill="1" applyBorder="1" applyAlignment="1">
      <alignment horizontal="center"/>
    </xf>
    <xf numFmtId="1" fontId="54" fillId="8" borderId="10" xfId="0" applyNumberFormat="1" applyFont="1" applyFill="1" applyBorder="1" applyAlignment="1">
      <alignment horizontal="center" vertical="center"/>
    </xf>
    <xf numFmtId="0" fontId="57" fillId="0" borderId="0" xfId="0" applyFont="1" applyAlignment="1">
      <alignment horizontal="center" vertical="center"/>
    </xf>
    <xf numFmtId="0" fontId="54" fillId="0" borderId="0" xfId="0" applyFont="1" applyAlignment="1">
      <alignment/>
    </xf>
    <xf numFmtId="1" fontId="54" fillId="0" borderId="0" xfId="0" applyNumberFormat="1" applyFont="1" applyAlignment="1">
      <alignment/>
    </xf>
    <xf numFmtId="0" fontId="54" fillId="0" borderId="13" xfId="0" applyFont="1" applyBorder="1" applyAlignment="1">
      <alignment horizontal="center"/>
    </xf>
    <xf numFmtId="0" fontId="54" fillId="8" borderId="13" xfId="0" applyFont="1" applyFill="1" applyBorder="1" applyAlignment="1">
      <alignment horizontal="center"/>
    </xf>
    <xf numFmtId="3" fontId="54" fillId="2" borderId="15" xfId="0" applyNumberFormat="1" applyFont="1" applyFill="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0" xfId="0" applyFont="1" applyBorder="1" applyAlignment="1">
      <alignment horizontal="center" vertical="center"/>
    </xf>
    <xf numFmtId="0" fontId="54" fillId="0" borderId="15" xfId="0" applyFont="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8" fillId="0" borderId="10" xfId="0" applyFont="1" applyBorder="1" applyAlignment="1">
      <alignment horizontal="center" vertical="center"/>
    </xf>
    <xf numFmtId="0" fontId="59" fillId="0" borderId="10" xfId="0" applyFont="1" applyBorder="1" applyAlignment="1">
      <alignment horizontal="center" vertical="center"/>
    </xf>
    <xf numFmtId="0" fontId="54" fillId="8" borderId="10" xfId="0" applyFont="1" applyFill="1" applyBorder="1" applyAlignment="1">
      <alignment horizontal="center" vertical="center"/>
    </xf>
    <xf numFmtId="0" fontId="54" fillId="8" borderId="18" xfId="0" applyFont="1" applyFill="1" applyBorder="1" applyAlignment="1">
      <alignment horizontal="center" vertical="center"/>
    </xf>
    <xf numFmtId="0" fontId="54" fillId="0" borderId="15" xfId="0" applyFont="1" applyBorder="1" applyAlignment="1">
      <alignment horizontal="center" vertical="center"/>
    </xf>
    <xf numFmtId="0" fontId="54" fillId="0" borderId="17" xfId="0" applyFont="1" applyBorder="1" applyAlignment="1">
      <alignment horizontal="center" vertical="center"/>
    </xf>
    <xf numFmtId="3" fontId="54" fillId="0" borderId="15" xfId="0" applyNumberFormat="1" applyFont="1" applyFill="1" applyBorder="1" applyAlignment="1">
      <alignment horizontal="center" vertical="center" wrapText="1"/>
    </xf>
    <xf numFmtId="3" fontId="54" fillId="0" borderId="17" xfId="0" applyNumberFormat="1" applyFont="1" applyFill="1" applyBorder="1" applyAlignment="1">
      <alignment horizontal="center" vertical="center" wrapText="1"/>
    </xf>
    <xf numFmtId="164" fontId="54" fillId="0" borderId="14" xfId="53" applyNumberFormat="1" applyFont="1" applyFill="1" applyBorder="1" applyAlignment="1">
      <alignment horizontal="center" vertical="center" wrapText="1"/>
      <protection/>
    </xf>
    <xf numFmtId="0" fontId="54" fillId="0" borderId="14" xfId="53" applyFont="1" applyBorder="1" applyAlignment="1">
      <alignment/>
      <protection/>
    </xf>
    <xf numFmtId="3" fontId="54" fillId="2" borderId="10" xfId="0" applyNumberFormat="1" applyFont="1" applyFill="1" applyBorder="1" applyAlignment="1">
      <alignment horizontal="center" vertical="center" wrapText="1"/>
    </xf>
    <xf numFmtId="3" fontId="54" fillId="0" borderId="10" xfId="0" applyNumberFormat="1" applyFont="1" applyBorder="1" applyAlignment="1">
      <alignment horizontal="center" vertical="center" wrapText="1"/>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14" xfId="0" applyFont="1" applyBorder="1" applyAlignment="1">
      <alignment horizontal="center" vertical="center"/>
    </xf>
    <xf numFmtId="3" fontId="54" fillId="33" borderId="10" xfId="53" applyNumberFormat="1" applyFont="1" applyFill="1" applyBorder="1" applyAlignment="1">
      <alignment horizontal="left" vertical="center" wrapText="1"/>
      <protection/>
    </xf>
    <xf numFmtId="0" fontId="54" fillId="33" borderId="10" xfId="0" applyFont="1" applyFill="1" applyBorder="1" applyAlignment="1">
      <alignment vertical="center" wrapText="1"/>
    </xf>
    <xf numFmtId="0" fontId="52" fillId="0" borderId="0" xfId="0" applyFont="1" applyAlignment="1">
      <alignment horizontal="left" vertical="center"/>
    </xf>
    <xf numFmtId="0" fontId="52" fillId="0" borderId="0" xfId="0" applyFont="1" applyAlignment="1">
      <alignment horizontal="left"/>
    </xf>
    <xf numFmtId="0" fontId="0" fillId="0" borderId="0" xfId="0" applyAlignment="1">
      <alignment horizontal="left" vertical="center"/>
    </xf>
    <xf numFmtId="3" fontId="54" fillId="33" borderId="15" xfId="53" applyNumberFormat="1" applyFont="1" applyFill="1" applyBorder="1" applyAlignment="1">
      <alignment horizontal="left" vertical="center" wrapText="1"/>
      <protection/>
    </xf>
    <xf numFmtId="0" fontId="54" fillId="33" borderId="17" xfId="0" applyFont="1" applyFill="1" applyBorder="1" applyAlignment="1">
      <alignment vertical="center" wrapText="1"/>
    </xf>
    <xf numFmtId="164" fontId="54" fillId="0" borderId="10" xfId="53" applyNumberFormat="1" applyFont="1" applyFill="1" applyBorder="1" applyAlignment="1">
      <alignment horizontal="center" vertical="center" wrapText="1"/>
      <protection/>
    </xf>
    <xf numFmtId="0" fontId="54" fillId="0" borderId="10" xfId="53" applyFont="1" applyBorder="1" applyAlignment="1">
      <alignment/>
      <protection/>
    </xf>
    <xf numFmtId="0" fontId="55" fillId="0" borderId="15" xfId="0" applyFont="1" applyBorder="1" applyAlignment="1">
      <alignment horizontal="center" vertical="center" wrapText="1"/>
    </xf>
    <xf numFmtId="0" fontId="55" fillId="0" borderId="17" xfId="0" applyFont="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14" xfId="0" applyFont="1" applyFill="1" applyBorder="1" applyAlignment="1">
      <alignment horizontal="center" vertical="center" wrapText="1"/>
    </xf>
    <xf numFmtId="3" fontId="55" fillId="0" borderId="15" xfId="0" applyNumberFormat="1" applyFont="1" applyFill="1" applyBorder="1" applyAlignment="1">
      <alignment horizontal="center" vertical="center" wrapText="1"/>
    </xf>
    <xf numFmtId="3" fontId="55" fillId="0" borderId="17" xfId="0" applyNumberFormat="1" applyFont="1" applyFill="1" applyBorder="1" applyAlignment="1">
      <alignment horizontal="center" vertical="center" wrapText="1"/>
    </xf>
    <xf numFmtId="0" fontId="55" fillId="0" borderId="10" xfId="0" applyFont="1" applyBorder="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3" fontId="55" fillId="0" borderId="10" xfId="0" applyNumberFormat="1" applyFont="1" applyBorder="1" applyAlignment="1">
      <alignment horizontal="center" vertical="center" wrapText="1"/>
    </xf>
    <xf numFmtId="3" fontId="55" fillId="33" borderId="15" xfId="53" applyNumberFormat="1" applyFont="1" applyFill="1" applyBorder="1" applyAlignment="1">
      <alignment horizontal="left" vertical="center" wrapText="1"/>
      <protection/>
    </xf>
    <xf numFmtId="0" fontId="55" fillId="33" borderId="17" xfId="0" applyFont="1" applyFill="1" applyBorder="1" applyAlignment="1">
      <alignment vertical="center" wrapText="1"/>
    </xf>
    <xf numFmtId="164" fontId="55" fillId="0" borderId="10" xfId="53" applyNumberFormat="1" applyFont="1" applyFill="1" applyBorder="1" applyAlignment="1">
      <alignment horizontal="center" vertical="center" wrapText="1"/>
      <protection/>
    </xf>
    <xf numFmtId="0" fontId="55" fillId="0" borderId="10" xfId="53" applyFont="1" applyBorder="1" applyAlignment="1">
      <alignment vertical="center"/>
      <protection/>
    </xf>
    <xf numFmtId="3" fontId="55" fillId="2" borderId="10" xfId="0" applyNumberFormat="1" applyFont="1" applyFill="1" applyBorder="1" applyAlignment="1">
      <alignment horizontal="center" vertical="center" wrapText="1"/>
    </xf>
    <xf numFmtId="1" fontId="0" fillId="0" borderId="0" xfId="0" applyNumberFormat="1" applyAlignment="1">
      <alignment/>
    </xf>
    <xf numFmtId="1" fontId="54" fillId="0" borderId="10" xfId="0" applyNumberFormat="1" applyFont="1" applyBorder="1" applyAlignment="1">
      <alignment horizontal="center" vertical="center" wrapText="1"/>
    </xf>
    <xf numFmtId="0" fontId="0" fillId="0" borderId="11" xfId="0" applyBorder="1" applyAlignment="1">
      <alignment/>
    </xf>
    <xf numFmtId="0" fontId="0" fillId="0" borderId="10" xfId="0" applyBorder="1" applyAlignment="1">
      <alignment horizontal="center" vertical="center"/>
    </xf>
    <xf numFmtId="164" fontId="0" fillId="0" borderId="10" xfId="0" applyNumberFormat="1" applyBorder="1" applyAlignment="1">
      <alignment horizontal="center" vertical="center"/>
    </xf>
    <xf numFmtId="3" fontId="54" fillId="0" borderId="14" xfId="0" applyNumberFormat="1" applyFont="1" applyBorder="1" applyAlignment="1">
      <alignment horizontal="center" vertical="center" wrapText="1"/>
    </xf>
    <xf numFmtId="3" fontId="54" fillId="0" borderId="10" xfId="0" applyNumberFormat="1" applyFont="1" applyBorder="1" applyAlignment="1">
      <alignment horizontal="left" vertical="center"/>
    </xf>
    <xf numFmtId="3" fontId="54" fillId="0" borderId="10" xfId="0" applyNumberFormat="1" applyFont="1" applyBorder="1" applyAlignment="1">
      <alignment horizontal="left"/>
    </xf>
    <xf numFmtId="0" fontId="60" fillId="0" borderId="10" xfId="0" applyFont="1" applyBorder="1" applyAlignment="1">
      <alignment horizontal="center"/>
    </xf>
    <xf numFmtId="0" fontId="60" fillId="0" borderId="10" xfId="0" applyFont="1" applyBorder="1" applyAlignment="1">
      <alignment horizontal="center" vertical="center"/>
    </xf>
    <xf numFmtId="164" fontId="60" fillId="0" borderId="10" xfId="0" applyNumberFormat="1" applyFont="1" applyBorder="1" applyAlignment="1">
      <alignment horizontal="center" vertical="center"/>
    </xf>
    <xf numFmtId="0" fontId="54" fillId="0" borderId="0" xfId="0" applyFont="1" applyAlignment="1">
      <alignment horizontal="left" vertical="center"/>
    </xf>
    <xf numFmtId="0" fontId="54" fillId="0" borderId="10" xfId="0" applyFont="1" applyBorder="1" applyAlignment="1">
      <alignment horizontal="left" vertical="center"/>
    </xf>
    <xf numFmtId="3" fontId="54" fillId="2" borderId="20" xfId="0" applyNumberFormat="1" applyFont="1" applyFill="1" applyBorder="1" applyAlignment="1">
      <alignment horizontal="center" vertical="center" wrapText="1"/>
    </xf>
    <xf numFmtId="0" fontId="0" fillId="0" borderId="0" xfId="0" applyAlignment="1">
      <alignment horizontal="center" vertical="center"/>
    </xf>
    <xf numFmtId="3" fontId="54" fillId="0" borderId="15" xfId="0" applyNumberFormat="1" applyFont="1" applyBorder="1" applyAlignment="1">
      <alignment horizontal="left" vertical="center"/>
    </xf>
    <xf numFmtId="0" fontId="61" fillId="0" borderId="10" xfId="0" applyFont="1" applyBorder="1" applyAlignment="1">
      <alignment horizontal="left"/>
    </xf>
    <xf numFmtId="0" fontId="0" fillId="0" borderId="10" xfId="0" applyBorder="1" applyAlignment="1">
      <alignment horizontal="left" vertical="center"/>
    </xf>
    <xf numFmtId="0" fontId="54" fillId="2" borderId="18" xfId="0" applyFont="1" applyFill="1" applyBorder="1" applyAlignment="1">
      <alignment horizontal="center" vertical="center"/>
    </xf>
    <xf numFmtId="0" fontId="54" fillId="2" borderId="19" xfId="0" applyFont="1" applyFill="1" applyBorder="1" applyAlignment="1">
      <alignment horizontal="center" vertical="center"/>
    </xf>
    <xf numFmtId="0" fontId="60" fillId="2" borderId="10" xfId="0" applyFont="1" applyFill="1" applyBorder="1" applyAlignment="1">
      <alignment horizontal="center" vertical="center"/>
    </xf>
    <xf numFmtId="164" fontId="60" fillId="2" borderId="10" xfId="0" applyNumberFormat="1" applyFont="1" applyFill="1" applyBorder="1" applyAlignment="1">
      <alignment horizontal="center" vertical="center"/>
    </xf>
    <xf numFmtId="0" fontId="54" fillId="2" borderId="10" xfId="0" applyFont="1" applyFill="1" applyBorder="1" applyAlignment="1">
      <alignment horizontal="center" vertical="center"/>
    </xf>
    <xf numFmtId="1" fontId="54" fillId="2" borderId="10" xfId="0" applyNumberFormat="1" applyFont="1" applyFill="1" applyBorder="1" applyAlignment="1">
      <alignment horizontal="center" vertical="center"/>
    </xf>
    <xf numFmtId="0" fontId="54" fillId="2" borderId="10" xfId="0" applyFont="1" applyFill="1" applyBorder="1" applyAlignment="1">
      <alignment horizontal="left" vertical="center"/>
    </xf>
    <xf numFmtId="0" fontId="0" fillId="2" borderId="0" xfId="0" applyFill="1" applyAlignment="1">
      <alignment horizontal="center" vertical="center"/>
    </xf>
    <xf numFmtId="1" fontId="0" fillId="2" borderId="10" xfId="0" applyNumberFormat="1" applyFill="1" applyBorder="1" applyAlignment="1">
      <alignment horizontal="center" vertical="center"/>
    </xf>
    <xf numFmtId="0" fontId="0" fillId="0" borderId="21" xfId="0" applyBorder="1" applyAlignment="1">
      <alignment/>
    </xf>
    <xf numFmtId="3" fontId="55" fillId="0" borderId="15" xfId="0" applyNumberFormat="1" applyFont="1" applyBorder="1" applyAlignment="1">
      <alignment horizontal="center"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60" fillId="0" borderId="0" xfId="0" applyFont="1" applyBorder="1" applyAlignment="1">
      <alignment horizontal="center"/>
    </xf>
    <xf numFmtId="1" fontId="0" fillId="0" borderId="0" xfId="0" applyNumberFormat="1" applyBorder="1" applyAlignment="1">
      <alignment/>
    </xf>
    <xf numFmtId="0" fontId="60" fillId="2" borderId="0" xfId="0" applyFont="1" applyFill="1" applyBorder="1" applyAlignment="1">
      <alignment horizontal="center" vertical="center"/>
    </xf>
    <xf numFmtId="3" fontId="54" fillId="0" borderId="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0"/>
  <sheetViews>
    <sheetView view="pageBreakPreview" zoomScale="60" zoomScaleNormal="85" zoomScalePageLayoutView="0" workbookViewId="0" topLeftCell="D1">
      <selection activeCell="X28" sqref="X28:Y28"/>
    </sheetView>
  </sheetViews>
  <sheetFormatPr defaultColWidth="9.140625" defaultRowHeight="15"/>
  <cols>
    <col min="1" max="1" width="9.00390625" style="0" customWidth="1"/>
    <col min="2" max="2" width="36.7109375" style="0" customWidth="1"/>
    <col min="3" max="3" width="11.140625" style="0" customWidth="1"/>
    <col min="4" max="4" width="14.140625" style="0" customWidth="1"/>
    <col min="5" max="5" width="17.421875" style="0" customWidth="1"/>
    <col min="6" max="6" width="12.57421875" style="0" customWidth="1"/>
    <col min="7" max="7" width="9.7109375" style="0" customWidth="1"/>
    <col min="15" max="15" width="11.28125" style="0" customWidth="1"/>
    <col min="16" max="16" width="10.57421875" style="0" customWidth="1"/>
    <col min="17" max="17" width="11.28125" style="0" customWidth="1"/>
    <col min="21" max="22" width="11.421875" style="0" customWidth="1"/>
    <col min="24" max="24" width="14.8515625" style="0" customWidth="1"/>
    <col min="25" max="25" width="39.8515625" style="0" customWidth="1"/>
    <col min="26" max="26" width="24.8515625" style="0" customWidth="1"/>
  </cols>
  <sheetData>
    <row r="1" spans="1:26" s="3" customFormat="1" ht="24.75" customHeight="1">
      <c r="A1" s="68" t="s">
        <v>2</v>
      </c>
      <c r="B1" s="68"/>
      <c r="C1" s="68"/>
      <c r="D1" s="68"/>
      <c r="E1" s="68"/>
      <c r="F1" s="68"/>
      <c r="G1" s="68"/>
      <c r="H1" s="68"/>
      <c r="I1" s="68"/>
      <c r="J1" s="68"/>
      <c r="K1" s="68"/>
      <c r="L1" s="68"/>
      <c r="M1" s="68"/>
      <c r="N1" s="68"/>
      <c r="O1" s="68"/>
      <c r="P1" s="68"/>
      <c r="Q1" s="68"/>
      <c r="R1" s="68"/>
      <c r="S1" s="68"/>
      <c r="T1" s="68"/>
      <c r="U1" s="68"/>
      <c r="V1" s="68"/>
      <c r="W1" s="68"/>
      <c r="X1" s="68"/>
      <c r="Y1" s="68"/>
      <c r="Z1" s="68"/>
    </row>
    <row r="2" spans="1:26" s="8" customFormat="1" ht="26.25" customHeight="1">
      <c r="A2" s="73" t="s">
        <v>96</v>
      </c>
      <c r="B2" s="73"/>
      <c r="C2" s="73"/>
      <c r="D2" s="73"/>
      <c r="E2" s="73"/>
      <c r="F2" s="73"/>
      <c r="G2" s="73"/>
      <c r="H2" s="73"/>
      <c r="I2" s="73"/>
      <c r="J2" s="73"/>
      <c r="K2" s="73"/>
      <c r="L2" s="73"/>
      <c r="M2" s="73"/>
      <c r="N2" s="73"/>
      <c r="O2" s="73"/>
      <c r="P2" s="73"/>
      <c r="Q2" s="73"/>
      <c r="R2" s="73"/>
      <c r="S2" s="73"/>
      <c r="T2" s="73"/>
      <c r="U2" s="73"/>
      <c r="V2" s="73"/>
      <c r="W2" s="73"/>
      <c r="X2" s="73"/>
      <c r="Y2" s="73"/>
      <c r="Z2" s="73"/>
    </row>
    <row r="3" spans="1:26" s="8" customFormat="1" ht="27" customHeight="1">
      <c r="A3" s="74" t="s">
        <v>38</v>
      </c>
      <c r="B3" s="74"/>
      <c r="C3" s="74"/>
      <c r="D3" s="74"/>
      <c r="E3" s="74"/>
      <c r="F3" s="74"/>
      <c r="G3" s="74"/>
      <c r="H3" s="74"/>
      <c r="I3" s="74"/>
      <c r="J3" s="74"/>
      <c r="K3" s="74"/>
      <c r="L3" s="74"/>
      <c r="M3" s="74"/>
      <c r="N3" s="74"/>
      <c r="O3" s="74"/>
      <c r="P3" s="74"/>
      <c r="Q3" s="74"/>
      <c r="R3" s="74"/>
      <c r="S3" s="74"/>
      <c r="T3" s="74"/>
      <c r="U3" s="74"/>
      <c r="V3" s="74"/>
      <c r="W3" s="74"/>
      <c r="X3" s="74"/>
      <c r="Y3" s="74"/>
      <c r="Z3" s="74"/>
    </row>
    <row r="4" spans="1:26" s="8" customFormat="1" ht="28.5" customHeight="1">
      <c r="A4" s="85" t="s">
        <v>39</v>
      </c>
      <c r="B4" s="86"/>
      <c r="C4" s="86"/>
      <c r="D4" s="86"/>
      <c r="E4" s="86"/>
      <c r="F4" s="86"/>
      <c r="G4" s="86"/>
      <c r="H4" s="86"/>
      <c r="I4" s="86"/>
      <c r="J4" s="86"/>
      <c r="K4" s="86"/>
      <c r="L4" s="86"/>
      <c r="M4" s="86"/>
      <c r="N4" s="86"/>
      <c r="O4" s="86"/>
      <c r="P4" s="86"/>
      <c r="Q4" s="86"/>
      <c r="R4" s="86"/>
      <c r="S4" s="86"/>
      <c r="T4" s="86"/>
      <c r="U4" s="86"/>
      <c r="V4" s="86"/>
      <c r="W4" s="86"/>
      <c r="X4" s="86"/>
      <c r="Y4" s="86"/>
      <c r="Z4" s="87"/>
    </row>
    <row r="5" spans="1:26" s="7" customFormat="1" ht="145.5" customHeight="1">
      <c r="A5" s="77" t="s">
        <v>0</v>
      </c>
      <c r="B5" s="69" t="s">
        <v>1</v>
      </c>
      <c r="C5" s="69" t="s">
        <v>12</v>
      </c>
      <c r="D5" s="69" t="s">
        <v>7</v>
      </c>
      <c r="E5" s="69" t="s">
        <v>16</v>
      </c>
      <c r="F5" s="69" t="s">
        <v>17</v>
      </c>
      <c r="G5" s="69" t="s">
        <v>26</v>
      </c>
      <c r="H5" s="70" t="s">
        <v>18</v>
      </c>
      <c r="I5" s="71"/>
      <c r="J5" s="71"/>
      <c r="K5" s="72"/>
      <c r="L5" s="69" t="s">
        <v>13</v>
      </c>
      <c r="M5" s="69" t="s">
        <v>14</v>
      </c>
      <c r="N5" s="70" t="s">
        <v>59</v>
      </c>
      <c r="O5" s="71"/>
      <c r="P5" s="71"/>
      <c r="Q5" s="72"/>
      <c r="R5" s="84" t="s">
        <v>22</v>
      </c>
      <c r="S5" s="84"/>
      <c r="T5" s="84"/>
      <c r="U5" s="34" t="s">
        <v>92</v>
      </c>
      <c r="V5" s="79" t="s">
        <v>25</v>
      </c>
      <c r="W5" s="79" t="s">
        <v>24</v>
      </c>
      <c r="X5" s="88" t="s">
        <v>20</v>
      </c>
      <c r="Y5" s="81" t="s">
        <v>21</v>
      </c>
      <c r="Z5" s="83" t="s">
        <v>87</v>
      </c>
    </row>
    <row r="6" spans="1:26" s="7" customFormat="1" ht="75.75" customHeight="1">
      <c r="A6" s="78"/>
      <c r="B6" s="67"/>
      <c r="C6" s="67"/>
      <c r="D6" s="67"/>
      <c r="E6" s="67"/>
      <c r="F6" s="67"/>
      <c r="G6" s="67"/>
      <c r="H6" s="11" t="s">
        <v>8</v>
      </c>
      <c r="I6" s="11" t="s">
        <v>9</v>
      </c>
      <c r="J6" s="11" t="s">
        <v>10</v>
      </c>
      <c r="K6" s="11" t="s">
        <v>11</v>
      </c>
      <c r="L6" s="67"/>
      <c r="M6" s="67"/>
      <c r="N6" s="11" t="s">
        <v>8</v>
      </c>
      <c r="O6" s="11" t="s">
        <v>9</v>
      </c>
      <c r="P6" s="11" t="s">
        <v>10</v>
      </c>
      <c r="Q6" s="11" t="s">
        <v>11</v>
      </c>
      <c r="R6" s="12" t="s">
        <v>4</v>
      </c>
      <c r="S6" s="12" t="s">
        <v>5</v>
      </c>
      <c r="T6" s="12" t="s">
        <v>6</v>
      </c>
      <c r="U6" s="12" t="s">
        <v>93</v>
      </c>
      <c r="V6" s="80"/>
      <c r="W6" s="80"/>
      <c r="X6" s="89"/>
      <c r="Y6" s="82"/>
      <c r="Z6" s="83"/>
    </row>
    <row r="7" spans="1:26" s="9" customFormat="1" ht="20.25" customHeight="1">
      <c r="A7" s="40">
        <v>1</v>
      </c>
      <c r="B7" s="47" t="s">
        <v>58</v>
      </c>
      <c r="C7" s="40"/>
      <c r="D7" s="48">
        <v>678795</v>
      </c>
      <c r="E7" s="41"/>
      <c r="F7" s="11"/>
      <c r="G7" s="38">
        <v>3.4598999999999998</v>
      </c>
      <c r="H7" s="63">
        <v>9.52</v>
      </c>
      <c r="I7" s="63">
        <v>45.89</v>
      </c>
      <c r="J7" s="63">
        <v>33.67</v>
      </c>
      <c r="K7" s="63">
        <v>10.92</v>
      </c>
      <c r="L7" s="11">
        <f>100-H7</f>
        <v>90.48</v>
      </c>
      <c r="M7" s="11">
        <f>J7+K7</f>
        <v>44.59</v>
      </c>
      <c r="N7" s="49">
        <f>D7*H7/100</f>
        <v>64621.28399999999</v>
      </c>
      <c r="O7" s="49">
        <f>D7*I7/100</f>
        <v>311499.0255</v>
      </c>
      <c r="P7" s="49">
        <f>D7*J7/100</f>
        <v>228550.27650000004</v>
      </c>
      <c r="Q7" s="49">
        <f>D7*K7/100</f>
        <v>74124.414</v>
      </c>
      <c r="U7" s="50"/>
      <c r="V7" s="15">
        <v>1</v>
      </c>
      <c r="W7" s="15">
        <v>0</v>
      </c>
      <c r="X7" s="51" t="s">
        <v>60</v>
      </c>
      <c r="Y7" s="37" t="s">
        <v>76</v>
      </c>
      <c r="Z7" s="65" t="s">
        <v>88</v>
      </c>
    </row>
    <row r="8" spans="1:26" s="9" customFormat="1" ht="20.25" customHeight="1">
      <c r="A8" s="40">
        <v>2</v>
      </c>
      <c r="B8" s="47" t="s">
        <v>40</v>
      </c>
      <c r="C8" s="40"/>
      <c r="D8" s="48">
        <v>22151</v>
      </c>
      <c r="E8" s="41"/>
      <c r="F8" s="11"/>
      <c r="G8" s="38">
        <v>3.5896000000000003</v>
      </c>
      <c r="H8" s="63">
        <v>5.8</v>
      </c>
      <c r="I8" s="63">
        <v>42.92</v>
      </c>
      <c r="J8" s="63">
        <v>37.75</v>
      </c>
      <c r="K8" s="63">
        <v>13.52</v>
      </c>
      <c r="L8" s="11">
        <f aca="true" t="shared" si="0" ref="L8:L27">100-H8</f>
        <v>94.2</v>
      </c>
      <c r="M8" s="11">
        <f aca="true" t="shared" si="1" ref="M8:M27">J8+K8</f>
        <v>51.269999999999996</v>
      </c>
      <c r="N8" s="49">
        <f aca="true" t="shared" si="2" ref="N8:N27">D8*H8/100</f>
        <v>1284.758</v>
      </c>
      <c r="O8" s="49">
        <f aca="true" t="shared" si="3" ref="O8:O27">D8*I8/100</f>
        <v>9507.209200000001</v>
      </c>
      <c r="P8" s="49">
        <f aca="true" t="shared" si="4" ref="P8:P27">D8*J8/100</f>
        <v>8362.0025</v>
      </c>
      <c r="Q8" s="49">
        <f aca="true" t="shared" si="5" ref="Q8:Q27">D8*K8/100</f>
        <v>2994.8152</v>
      </c>
      <c r="R8" s="52">
        <v>25.58</v>
      </c>
      <c r="S8" s="52">
        <v>64.47</v>
      </c>
      <c r="T8" s="52">
        <v>9.95</v>
      </c>
      <c r="U8" s="50"/>
      <c r="V8" s="15">
        <v>1</v>
      </c>
      <c r="W8" s="15">
        <v>0</v>
      </c>
      <c r="X8" s="51" t="s">
        <v>61</v>
      </c>
      <c r="Y8" s="37" t="s">
        <v>77</v>
      </c>
      <c r="Z8" s="66"/>
    </row>
    <row r="9" spans="1:26" s="9" customFormat="1" ht="20.25" customHeight="1">
      <c r="A9" s="40">
        <v>3</v>
      </c>
      <c r="B9" s="47" t="s">
        <v>41</v>
      </c>
      <c r="C9" s="40"/>
      <c r="D9" s="48">
        <v>435</v>
      </c>
      <c r="E9" s="41"/>
      <c r="F9" s="11"/>
      <c r="G9" s="38">
        <v>3.8253</v>
      </c>
      <c r="H9" s="63">
        <v>0</v>
      </c>
      <c r="I9" s="63">
        <v>36.55</v>
      </c>
      <c r="J9" s="63">
        <v>44.37</v>
      </c>
      <c r="K9" s="63">
        <v>19.08</v>
      </c>
      <c r="L9" s="11">
        <f t="shared" si="0"/>
        <v>100</v>
      </c>
      <c r="M9" s="11">
        <f t="shared" si="1"/>
        <v>63.449999999999996</v>
      </c>
      <c r="N9" s="49">
        <f t="shared" si="2"/>
        <v>0</v>
      </c>
      <c r="O9" s="49">
        <f t="shared" si="3"/>
        <v>158.99249999999998</v>
      </c>
      <c r="P9" s="49">
        <f t="shared" si="4"/>
        <v>193.00949999999997</v>
      </c>
      <c r="Q9" s="49">
        <f t="shared" si="5"/>
        <v>82.99799999999999</v>
      </c>
      <c r="R9" s="52">
        <v>8.51</v>
      </c>
      <c r="S9" s="53">
        <v>82.07</v>
      </c>
      <c r="T9" s="53">
        <v>9.43</v>
      </c>
      <c r="U9" s="50"/>
      <c r="V9" s="15">
        <v>1</v>
      </c>
      <c r="W9" s="15">
        <v>0</v>
      </c>
      <c r="X9" s="51" t="s">
        <v>62</v>
      </c>
      <c r="Y9" s="15" t="s">
        <v>75</v>
      </c>
      <c r="Z9" s="66"/>
    </row>
    <row r="10" spans="1:26" s="9" customFormat="1" ht="20.25" customHeight="1">
      <c r="A10" s="40">
        <v>4</v>
      </c>
      <c r="B10" s="47" t="s">
        <v>42</v>
      </c>
      <c r="C10" s="40">
        <v>168</v>
      </c>
      <c r="D10" s="48">
        <v>73</v>
      </c>
      <c r="E10" s="41">
        <f>D10/C10*100</f>
        <v>43.452380952380956</v>
      </c>
      <c r="F10" s="11"/>
      <c r="G10" s="38">
        <v>3.7808</v>
      </c>
      <c r="H10" s="63">
        <v>0</v>
      </c>
      <c r="I10" s="63">
        <v>34.25</v>
      </c>
      <c r="J10" s="63">
        <v>53.42</v>
      </c>
      <c r="K10" s="63">
        <v>12.33</v>
      </c>
      <c r="L10" s="11">
        <f t="shared" si="0"/>
        <v>100</v>
      </c>
      <c r="M10" s="11">
        <f t="shared" si="1"/>
        <v>65.75</v>
      </c>
      <c r="N10" s="54">
        <f t="shared" si="2"/>
        <v>0</v>
      </c>
      <c r="O10" s="54">
        <f t="shared" si="3"/>
        <v>25.0025</v>
      </c>
      <c r="P10" s="54">
        <f t="shared" si="4"/>
        <v>38.9966</v>
      </c>
      <c r="Q10" s="54">
        <f t="shared" si="5"/>
        <v>9.0009</v>
      </c>
      <c r="R10" s="52">
        <v>9.59</v>
      </c>
      <c r="S10" s="52">
        <v>84.93</v>
      </c>
      <c r="T10" s="52">
        <v>5.48</v>
      </c>
      <c r="U10" s="50" t="s">
        <v>94</v>
      </c>
      <c r="V10" s="15">
        <v>1</v>
      </c>
      <c r="W10" s="15">
        <v>0</v>
      </c>
      <c r="X10" s="51" t="s">
        <v>62</v>
      </c>
      <c r="Y10" s="15" t="s">
        <v>75</v>
      </c>
      <c r="Z10" s="66"/>
    </row>
    <row r="11" spans="1:26" s="9" customFormat="1" ht="20.25" customHeight="1">
      <c r="A11" s="40">
        <v>5</v>
      </c>
      <c r="B11" s="47" t="s">
        <v>43</v>
      </c>
      <c r="C11" s="40">
        <v>91</v>
      </c>
      <c r="D11" s="48">
        <v>55</v>
      </c>
      <c r="E11" s="41">
        <f aca="true" t="shared" si="6" ref="E11:E28">D11/C11*100</f>
        <v>60.43956043956044</v>
      </c>
      <c r="F11" s="11"/>
      <c r="G11" s="38">
        <v>3.5636999999999994</v>
      </c>
      <c r="H11" s="63">
        <v>0</v>
      </c>
      <c r="I11" s="63">
        <v>56.36</v>
      </c>
      <c r="J11" s="63">
        <v>30.91</v>
      </c>
      <c r="K11" s="63">
        <v>12.73</v>
      </c>
      <c r="L11" s="11">
        <f t="shared" si="0"/>
        <v>100</v>
      </c>
      <c r="M11" s="11">
        <f t="shared" si="1"/>
        <v>43.64</v>
      </c>
      <c r="N11" s="54">
        <f t="shared" si="2"/>
        <v>0</v>
      </c>
      <c r="O11" s="54">
        <f t="shared" si="3"/>
        <v>30.998</v>
      </c>
      <c r="P11" s="54">
        <f t="shared" si="4"/>
        <v>17.0005</v>
      </c>
      <c r="Q11" s="54">
        <f t="shared" si="5"/>
        <v>7.0015</v>
      </c>
      <c r="R11" s="52">
        <v>0</v>
      </c>
      <c r="S11" s="52">
        <v>94.55</v>
      </c>
      <c r="T11" s="52">
        <v>5.45</v>
      </c>
      <c r="U11" s="50" t="s">
        <v>37</v>
      </c>
      <c r="V11" s="15">
        <v>1</v>
      </c>
      <c r="W11" s="15">
        <v>0</v>
      </c>
      <c r="X11" s="51" t="s">
        <v>62</v>
      </c>
      <c r="Y11" s="15" t="s">
        <v>75</v>
      </c>
      <c r="Z11" s="66"/>
    </row>
    <row r="12" spans="1:26" s="9" customFormat="1" ht="20.25" customHeight="1">
      <c r="A12" s="40">
        <v>6</v>
      </c>
      <c r="B12" s="47" t="s">
        <v>44</v>
      </c>
      <c r="C12" s="40">
        <v>13</v>
      </c>
      <c r="D12" s="48">
        <v>14</v>
      </c>
      <c r="E12" s="41">
        <f t="shared" si="6"/>
        <v>107.6923076923077</v>
      </c>
      <c r="F12" s="11"/>
      <c r="G12" s="38">
        <v>3.7857</v>
      </c>
      <c r="H12" s="63">
        <v>0</v>
      </c>
      <c r="I12" s="63">
        <v>42.86</v>
      </c>
      <c r="J12" s="63">
        <v>35.71</v>
      </c>
      <c r="K12" s="63">
        <v>21.43</v>
      </c>
      <c r="L12" s="11">
        <f t="shared" si="0"/>
        <v>100</v>
      </c>
      <c r="M12" s="11">
        <f t="shared" si="1"/>
        <v>57.14</v>
      </c>
      <c r="N12" s="54">
        <f t="shared" si="2"/>
        <v>0</v>
      </c>
      <c r="O12" s="54">
        <f t="shared" si="3"/>
        <v>6.0004</v>
      </c>
      <c r="P12" s="54">
        <f t="shared" si="4"/>
        <v>4.9994</v>
      </c>
      <c r="Q12" s="54">
        <f t="shared" si="5"/>
        <v>3.0002</v>
      </c>
      <c r="R12" s="52">
        <v>7.14</v>
      </c>
      <c r="S12" s="52">
        <v>92.86</v>
      </c>
      <c r="T12" s="52">
        <v>0</v>
      </c>
      <c r="U12" s="50" t="s">
        <v>37</v>
      </c>
      <c r="V12" s="15">
        <v>1</v>
      </c>
      <c r="W12" s="15">
        <v>0</v>
      </c>
      <c r="X12" s="51" t="s">
        <v>63</v>
      </c>
      <c r="Y12" s="37" t="s">
        <v>86</v>
      </c>
      <c r="Z12" s="66"/>
    </row>
    <row r="13" spans="1:26" s="9" customFormat="1" ht="20.25" customHeight="1">
      <c r="A13" s="40">
        <v>7</v>
      </c>
      <c r="B13" s="47" t="s">
        <v>29</v>
      </c>
      <c r="C13" s="40">
        <v>107</v>
      </c>
      <c r="D13" s="48">
        <v>45</v>
      </c>
      <c r="E13" s="41">
        <f t="shared" si="6"/>
        <v>42.05607476635514</v>
      </c>
      <c r="F13" s="11"/>
      <c r="G13" s="38">
        <v>3.6</v>
      </c>
      <c r="H13" s="63">
        <v>0</v>
      </c>
      <c r="I13" s="63">
        <v>51.11</v>
      </c>
      <c r="J13" s="63">
        <v>37.78</v>
      </c>
      <c r="K13" s="63">
        <v>11.11</v>
      </c>
      <c r="L13" s="11">
        <f t="shared" si="0"/>
        <v>100</v>
      </c>
      <c r="M13" s="11">
        <f t="shared" si="1"/>
        <v>48.89</v>
      </c>
      <c r="N13" s="54">
        <f t="shared" si="2"/>
        <v>0</v>
      </c>
      <c r="O13" s="54">
        <f t="shared" si="3"/>
        <v>22.999499999999998</v>
      </c>
      <c r="P13" s="54">
        <f t="shared" si="4"/>
        <v>17.001</v>
      </c>
      <c r="Q13" s="54">
        <f t="shared" si="5"/>
        <v>4.9995</v>
      </c>
      <c r="R13" s="52">
        <v>4.44</v>
      </c>
      <c r="S13" s="52">
        <v>71.11</v>
      </c>
      <c r="T13" s="52">
        <v>24.44</v>
      </c>
      <c r="U13" s="50" t="s">
        <v>37</v>
      </c>
      <c r="V13" s="15">
        <v>1</v>
      </c>
      <c r="W13" s="15">
        <v>0</v>
      </c>
      <c r="X13" s="51" t="s">
        <v>60</v>
      </c>
      <c r="Y13" s="37" t="s">
        <v>76</v>
      </c>
      <c r="Z13" s="66"/>
    </row>
    <row r="14" spans="1:26" s="9" customFormat="1" ht="16.5" customHeight="1">
      <c r="A14" s="40">
        <v>8</v>
      </c>
      <c r="B14" s="47" t="s">
        <v>45</v>
      </c>
      <c r="C14" s="40">
        <v>74</v>
      </c>
      <c r="D14" s="48">
        <v>23</v>
      </c>
      <c r="E14" s="41">
        <f t="shared" si="6"/>
        <v>31.08108108108108</v>
      </c>
      <c r="F14" s="11"/>
      <c r="G14" s="38">
        <v>4</v>
      </c>
      <c r="H14" s="63">
        <v>0</v>
      </c>
      <c r="I14" s="63">
        <v>21.74</v>
      </c>
      <c r="J14" s="63">
        <v>56.52</v>
      </c>
      <c r="K14" s="63">
        <v>21.74</v>
      </c>
      <c r="L14" s="11">
        <f t="shared" si="0"/>
        <v>100</v>
      </c>
      <c r="M14" s="11">
        <f t="shared" si="1"/>
        <v>78.26</v>
      </c>
      <c r="N14" s="54">
        <f t="shared" si="2"/>
        <v>0</v>
      </c>
      <c r="O14" s="54">
        <f t="shared" si="3"/>
        <v>5.0001999999999995</v>
      </c>
      <c r="P14" s="54">
        <f t="shared" si="4"/>
        <v>12.999600000000001</v>
      </c>
      <c r="Q14" s="54">
        <f t="shared" si="5"/>
        <v>5.0001999999999995</v>
      </c>
      <c r="R14" s="52">
        <v>13.04</v>
      </c>
      <c r="S14" s="52">
        <v>78.26</v>
      </c>
      <c r="T14" s="52">
        <v>8.7</v>
      </c>
      <c r="U14" s="50" t="s">
        <v>97</v>
      </c>
      <c r="V14" s="15">
        <v>1</v>
      </c>
      <c r="W14" s="15">
        <v>0</v>
      </c>
      <c r="X14" s="51" t="s">
        <v>64</v>
      </c>
      <c r="Y14" s="37" t="s">
        <v>79</v>
      </c>
      <c r="Z14" s="66"/>
    </row>
    <row r="15" spans="1:26" s="9" customFormat="1" ht="20.25" customHeight="1">
      <c r="A15" s="40">
        <v>9</v>
      </c>
      <c r="B15" s="47" t="s">
        <v>46</v>
      </c>
      <c r="C15" s="40">
        <v>65</v>
      </c>
      <c r="D15" s="48">
        <v>25</v>
      </c>
      <c r="E15" s="41">
        <f t="shared" si="6"/>
        <v>38.46153846153847</v>
      </c>
      <c r="F15" s="11"/>
      <c r="G15" s="38">
        <v>4.04</v>
      </c>
      <c r="H15" s="63">
        <v>0</v>
      </c>
      <c r="I15" s="63">
        <v>24</v>
      </c>
      <c r="J15" s="63">
        <v>48</v>
      </c>
      <c r="K15" s="63">
        <v>28</v>
      </c>
      <c r="L15" s="11">
        <f t="shared" si="0"/>
        <v>100</v>
      </c>
      <c r="M15" s="11">
        <f t="shared" si="1"/>
        <v>76</v>
      </c>
      <c r="N15" s="54">
        <f t="shared" si="2"/>
        <v>0</v>
      </c>
      <c r="O15" s="54">
        <f t="shared" si="3"/>
        <v>6</v>
      </c>
      <c r="P15" s="54">
        <f t="shared" si="4"/>
        <v>12</v>
      </c>
      <c r="Q15" s="54">
        <f t="shared" si="5"/>
        <v>7</v>
      </c>
      <c r="R15" s="52">
        <v>20</v>
      </c>
      <c r="S15" s="52">
        <v>56</v>
      </c>
      <c r="T15" s="52">
        <v>24</v>
      </c>
      <c r="U15" s="50" t="s">
        <v>95</v>
      </c>
      <c r="V15" s="15">
        <v>1</v>
      </c>
      <c r="W15" s="15">
        <v>0</v>
      </c>
      <c r="X15" s="51" t="s">
        <v>65</v>
      </c>
      <c r="Y15" s="37" t="s">
        <v>80</v>
      </c>
      <c r="Z15" s="66"/>
    </row>
    <row r="16" spans="1:26" s="9" customFormat="1" ht="20.25" customHeight="1">
      <c r="A16" s="40">
        <v>10</v>
      </c>
      <c r="B16" s="47" t="s">
        <v>47</v>
      </c>
      <c r="C16" s="40">
        <v>94</v>
      </c>
      <c r="D16" s="48">
        <v>38</v>
      </c>
      <c r="E16" s="41">
        <f t="shared" si="6"/>
        <v>40.42553191489361</v>
      </c>
      <c r="F16" s="11"/>
      <c r="G16" s="38">
        <v>3.9211</v>
      </c>
      <c r="H16" s="63">
        <v>0</v>
      </c>
      <c r="I16" s="63">
        <v>39.47</v>
      </c>
      <c r="J16" s="63">
        <v>28.95</v>
      </c>
      <c r="K16" s="63">
        <v>31.58</v>
      </c>
      <c r="L16" s="11">
        <f t="shared" si="0"/>
        <v>100</v>
      </c>
      <c r="M16" s="11">
        <f t="shared" si="1"/>
        <v>60.53</v>
      </c>
      <c r="N16" s="54">
        <f t="shared" si="2"/>
        <v>0</v>
      </c>
      <c r="O16" s="54">
        <f t="shared" si="3"/>
        <v>14.9986</v>
      </c>
      <c r="P16" s="54">
        <f t="shared" si="4"/>
        <v>11.001</v>
      </c>
      <c r="Q16" s="54">
        <f t="shared" si="5"/>
        <v>12.000399999999999</v>
      </c>
      <c r="R16" s="52">
        <v>5.26</v>
      </c>
      <c r="S16" s="52">
        <v>89.47</v>
      </c>
      <c r="T16" s="52">
        <v>5.26</v>
      </c>
      <c r="U16" s="50" t="s">
        <v>37</v>
      </c>
      <c r="V16" s="15">
        <v>1</v>
      </c>
      <c r="W16" s="15">
        <v>0</v>
      </c>
      <c r="X16" s="51" t="s">
        <v>66</v>
      </c>
      <c r="Y16" s="37" t="s">
        <v>89</v>
      </c>
      <c r="Z16" s="66"/>
    </row>
    <row r="17" spans="1:26" s="9" customFormat="1" ht="20.25" customHeight="1">
      <c r="A17" s="40">
        <v>11</v>
      </c>
      <c r="B17" s="47" t="s">
        <v>48</v>
      </c>
      <c r="C17" s="40">
        <v>77</v>
      </c>
      <c r="D17" s="48">
        <v>46</v>
      </c>
      <c r="E17" s="41">
        <f t="shared" si="6"/>
        <v>59.74025974025974</v>
      </c>
      <c r="F17" s="11"/>
      <c r="G17" s="38">
        <v>3.9347</v>
      </c>
      <c r="H17" s="63">
        <v>0</v>
      </c>
      <c r="I17" s="63">
        <v>19.57</v>
      </c>
      <c r="J17" s="63">
        <v>67.39</v>
      </c>
      <c r="K17" s="63">
        <v>13.04</v>
      </c>
      <c r="L17" s="11">
        <f t="shared" si="0"/>
        <v>100</v>
      </c>
      <c r="M17" s="11">
        <f t="shared" si="1"/>
        <v>80.43</v>
      </c>
      <c r="N17" s="54">
        <f t="shared" si="2"/>
        <v>0</v>
      </c>
      <c r="O17" s="54">
        <f t="shared" si="3"/>
        <v>9.0022</v>
      </c>
      <c r="P17" s="54">
        <f t="shared" si="4"/>
        <v>30.9994</v>
      </c>
      <c r="Q17" s="54">
        <f t="shared" si="5"/>
        <v>5.998399999999999</v>
      </c>
      <c r="R17" s="52">
        <v>17.39</v>
      </c>
      <c r="S17" s="52">
        <v>69.57</v>
      </c>
      <c r="T17" s="52">
        <v>13.04</v>
      </c>
      <c r="U17" s="50" t="s">
        <v>37</v>
      </c>
      <c r="V17" s="15">
        <v>1</v>
      </c>
      <c r="W17" s="15">
        <v>0</v>
      </c>
      <c r="X17" s="51" t="s">
        <v>62</v>
      </c>
      <c r="Y17" s="15" t="s">
        <v>75</v>
      </c>
      <c r="Z17" s="66"/>
    </row>
    <row r="18" spans="1:26" s="9" customFormat="1" ht="20.25" customHeight="1">
      <c r="A18" s="40">
        <v>12</v>
      </c>
      <c r="B18" s="47" t="s">
        <v>30</v>
      </c>
      <c r="C18" s="40">
        <v>53</v>
      </c>
      <c r="D18" s="48">
        <v>19</v>
      </c>
      <c r="E18" s="41">
        <f t="shared" si="6"/>
        <v>35.84905660377358</v>
      </c>
      <c r="F18" s="11"/>
      <c r="G18" s="38">
        <v>3.9996</v>
      </c>
      <c r="H18" s="63">
        <v>0</v>
      </c>
      <c r="I18" s="63">
        <v>21.05</v>
      </c>
      <c r="J18" s="63">
        <v>57.89</v>
      </c>
      <c r="K18" s="63">
        <v>21.05</v>
      </c>
      <c r="L18" s="11">
        <f t="shared" si="0"/>
        <v>100</v>
      </c>
      <c r="M18" s="11">
        <f t="shared" si="1"/>
        <v>78.94</v>
      </c>
      <c r="N18" s="54">
        <f t="shared" si="2"/>
        <v>0</v>
      </c>
      <c r="O18" s="54">
        <f t="shared" si="3"/>
        <v>3.9995</v>
      </c>
      <c r="P18" s="54">
        <f t="shared" si="4"/>
        <v>10.9991</v>
      </c>
      <c r="Q18" s="54">
        <f t="shared" si="5"/>
        <v>3.9995</v>
      </c>
      <c r="R18" s="52">
        <v>10.53</v>
      </c>
      <c r="S18" s="52">
        <v>84.21</v>
      </c>
      <c r="T18" s="52">
        <v>5.26</v>
      </c>
      <c r="U18" s="50" t="s">
        <v>37</v>
      </c>
      <c r="V18" s="15">
        <v>1</v>
      </c>
      <c r="W18" s="15">
        <v>0</v>
      </c>
      <c r="X18" s="51" t="s">
        <v>67</v>
      </c>
      <c r="Y18" s="37" t="s">
        <v>90</v>
      </c>
      <c r="Z18" s="66"/>
    </row>
    <row r="19" spans="1:26" s="9" customFormat="1" ht="20.25" customHeight="1">
      <c r="A19" s="40">
        <v>13</v>
      </c>
      <c r="B19" s="47" t="s">
        <v>49</v>
      </c>
      <c r="C19" s="40">
        <v>101</v>
      </c>
      <c r="D19" s="48">
        <v>25</v>
      </c>
      <c r="E19" s="41">
        <f t="shared" si="6"/>
        <v>24.752475247524753</v>
      </c>
      <c r="F19" s="11"/>
      <c r="G19" s="38">
        <v>4.6</v>
      </c>
      <c r="H19" s="63">
        <v>0</v>
      </c>
      <c r="I19" s="63">
        <v>4</v>
      </c>
      <c r="J19" s="63">
        <v>32</v>
      </c>
      <c r="K19" s="63">
        <v>64</v>
      </c>
      <c r="L19" s="11">
        <f t="shared" si="0"/>
        <v>100</v>
      </c>
      <c r="M19" s="11">
        <f t="shared" si="1"/>
        <v>96</v>
      </c>
      <c r="N19" s="54">
        <f t="shared" si="2"/>
        <v>0</v>
      </c>
      <c r="O19" s="54">
        <f t="shared" si="3"/>
        <v>1</v>
      </c>
      <c r="P19" s="54">
        <f t="shared" si="4"/>
        <v>8</v>
      </c>
      <c r="Q19" s="54">
        <f t="shared" si="5"/>
        <v>16</v>
      </c>
      <c r="R19" s="52">
        <v>8</v>
      </c>
      <c r="S19" s="52">
        <v>76</v>
      </c>
      <c r="T19" s="52">
        <v>16</v>
      </c>
      <c r="U19" s="50" t="s">
        <v>95</v>
      </c>
      <c r="V19" s="15">
        <v>1</v>
      </c>
      <c r="W19" s="15">
        <v>0</v>
      </c>
      <c r="X19" s="51" t="s">
        <v>68</v>
      </c>
      <c r="Y19" s="37" t="s">
        <v>78</v>
      </c>
      <c r="Z19" s="66"/>
    </row>
    <row r="20" spans="1:26" s="9" customFormat="1" ht="20.25" customHeight="1">
      <c r="A20" s="40">
        <v>14</v>
      </c>
      <c r="B20" s="47" t="s">
        <v>50</v>
      </c>
      <c r="C20" s="40">
        <v>11</v>
      </c>
      <c r="D20" s="48">
        <v>6</v>
      </c>
      <c r="E20" s="41">
        <f t="shared" si="6"/>
        <v>54.54545454545454</v>
      </c>
      <c r="F20" s="40"/>
      <c r="G20" s="39">
        <v>3.3332999999999995</v>
      </c>
      <c r="H20" s="63">
        <v>0</v>
      </c>
      <c r="I20" s="63">
        <v>66.67</v>
      </c>
      <c r="J20" s="63">
        <v>33.33</v>
      </c>
      <c r="K20" s="63">
        <v>0</v>
      </c>
      <c r="L20" s="11">
        <f t="shared" si="0"/>
        <v>100</v>
      </c>
      <c r="M20" s="11">
        <f t="shared" si="1"/>
        <v>33.33</v>
      </c>
      <c r="N20" s="54">
        <f t="shared" si="2"/>
        <v>0</v>
      </c>
      <c r="O20" s="54">
        <f t="shared" si="3"/>
        <v>4.0001999999999995</v>
      </c>
      <c r="P20" s="54">
        <f t="shared" si="4"/>
        <v>1.9997999999999998</v>
      </c>
      <c r="Q20" s="54">
        <f t="shared" si="5"/>
        <v>0</v>
      </c>
      <c r="R20" s="52">
        <v>0</v>
      </c>
      <c r="S20" s="52">
        <v>100</v>
      </c>
      <c r="T20" s="52">
        <v>0</v>
      </c>
      <c r="U20" s="50" t="s">
        <v>97</v>
      </c>
      <c r="V20" s="15">
        <v>1</v>
      </c>
      <c r="W20" s="15">
        <v>0</v>
      </c>
      <c r="X20" s="51" t="s">
        <v>62</v>
      </c>
      <c r="Y20" s="37" t="s">
        <v>75</v>
      </c>
      <c r="Z20" s="66"/>
    </row>
    <row r="21" spans="1:26" s="9" customFormat="1" ht="18.75" customHeight="1">
      <c r="A21" s="40">
        <v>15</v>
      </c>
      <c r="B21" s="47" t="s">
        <v>51</v>
      </c>
      <c r="C21" s="40">
        <v>7</v>
      </c>
      <c r="D21" s="48">
        <v>6</v>
      </c>
      <c r="E21" s="41">
        <f t="shared" si="6"/>
        <v>85.71428571428571</v>
      </c>
      <c r="F21" s="40"/>
      <c r="G21" s="39">
        <v>3.5</v>
      </c>
      <c r="H21" s="63">
        <v>0</v>
      </c>
      <c r="I21" s="63">
        <v>50</v>
      </c>
      <c r="J21" s="63">
        <v>50</v>
      </c>
      <c r="K21" s="63">
        <v>0</v>
      </c>
      <c r="L21" s="11">
        <f t="shared" si="0"/>
        <v>100</v>
      </c>
      <c r="M21" s="11">
        <f t="shared" si="1"/>
        <v>50</v>
      </c>
      <c r="N21" s="54">
        <f t="shared" si="2"/>
        <v>0</v>
      </c>
      <c r="O21" s="54">
        <f t="shared" si="3"/>
        <v>3</v>
      </c>
      <c r="P21" s="54">
        <f t="shared" si="4"/>
        <v>3</v>
      </c>
      <c r="Q21" s="54">
        <f t="shared" si="5"/>
        <v>0</v>
      </c>
      <c r="R21" s="52">
        <v>16.67</v>
      </c>
      <c r="S21" s="52">
        <v>83.33</v>
      </c>
      <c r="T21" s="52">
        <v>0</v>
      </c>
      <c r="U21" s="50" t="s">
        <v>97</v>
      </c>
      <c r="V21" s="15">
        <v>1</v>
      </c>
      <c r="W21" s="15">
        <v>0</v>
      </c>
      <c r="X21" s="51" t="s">
        <v>69</v>
      </c>
      <c r="Y21" s="37" t="s">
        <v>85</v>
      </c>
      <c r="Z21" s="66"/>
    </row>
    <row r="22" spans="1:26" s="9" customFormat="1" ht="19.5" customHeight="1">
      <c r="A22" s="40">
        <v>16</v>
      </c>
      <c r="B22" s="47" t="s">
        <v>52</v>
      </c>
      <c r="C22" s="40">
        <v>18</v>
      </c>
      <c r="D22" s="48">
        <v>17</v>
      </c>
      <c r="E22" s="41">
        <f t="shared" si="6"/>
        <v>94.44444444444444</v>
      </c>
      <c r="F22" s="40"/>
      <c r="G22" s="39">
        <v>3.4704999999999995</v>
      </c>
      <c r="H22" s="63">
        <v>0</v>
      </c>
      <c r="I22" s="63">
        <v>64.71</v>
      </c>
      <c r="J22" s="63">
        <v>23.53</v>
      </c>
      <c r="K22" s="63">
        <v>11.76</v>
      </c>
      <c r="L22" s="11">
        <f t="shared" si="0"/>
        <v>100</v>
      </c>
      <c r="M22" s="11">
        <f t="shared" si="1"/>
        <v>35.29</v>
      </c>
      <c r="N22" s="54">
        <f t="shared" si="2"/>
        <v>0</v>
      </c>
      <c r="O22" s="54">
        <f t="shared" si="3"/>
        <v>11.0007</v>
      </c>
      <c r="P22" s="54">
        <f t="shared" si="4"/>
        <v>4.0001</v>
      </c>
      <c r="Q22" s="54">
        <f t="shared" si="5"/>
        <v>1.9991999999999999</v>
      </c>
      <c r="R22" s="52">
        <v>5.88</v>
      </c>
      <c r="S22" s="52">
        <v>88.24</v>
      </c>
      <c r="T22" s="52">
        <v>5.88</v>
      </c>
      <c r="U22" s="50" t="s">
        <v>97</v>
      </c>
      <c r="V22" s="15">
        <v>1</v>
      </c>
      <c r="W22" s="15">
        <v>0</v>
      </c>
      <c r="X22" s="51" t="s">
        <v>70</v>
      </c>
      <c r="Y22" s="37" t="s">
        <v>84</v>
      </c>
      <c r="Z22" s="66"/>
    </row>
    <row r="23" spans="1:26" s="9" customFormat="1" ht="20.25" customHeight="1">
      <c r="A23" s="40">
        <v>17</v>
      </c>
      <c r="B23" s="47" t="s">
        <v>53</v>
      </c>
      <c r="C23" s="40">
        <v>5</v>
      </c>
      <c r="D23" s="48">
        <v>2</v>
      </c>
      <c r="E23" s="41">
        <f t="shared" si="6"/>
        <v>40</v>
      </c>
      <c r="F23" s="40"/>
      <c r="G23" s="39">
        <v>4</v>
      </c>
      <c r="H23" s="63">
        <v>0</v>
      </c>
      <c r="I23" s="63">
        <v>50</v>
      </c>
      <c r="J23" s="63">
        <v>0</v>
      </c>
      <c r="K23" s="63">
        <v>50</v>
      </c>
      <c r="L23" s="11">
        <f t="shared" si="0"/>
        <v>100</v>
      </c>
      <c r="M23" s="11">
        <f t="shared" si="1"/>
        <v>50</v>
      </c>
      <c r="N23" s="54">
        <f t="shared" si="2"/>
        <v>0</v>
      </c>
      <c r="O23" s="54">
        <f t="shared" si="3"/>
        <v>1</v>
      </c>
      <c r="P23" s="54">
        <f t="shared" si="4"/>
        <v>0</v>
      </c>
      <c r="Q23" s="54">
        <f t="shared" si="5"/>
        <v>1</v>
      </c>
      <c r="R23" s="52">
        <v>0</v>
      </c>
      <c r="S23" s="52">
        <v>100</v>
      </c>
      <c r="T23" s="52">
        <v>0</v>
      </c>
      <c r="U23" s="50" t="s">
        <v>95</v>
      </c>
      <c r="V23" s="15">
        <v>1</v>
      </c>
      <c r="W23" s="15">
        <v>0</v>
      </c>
      <c r="X23" s="51" t="s">
        <v>71</v>
      </c>
      <c r="Y23" s="37" t="s">
        <v>83</v>
      </c>
      <c r="Z23" s="66"/>
    </row>
    <row r="24" spans="1:26" s="9" customFormat="1" ht="20.25" customHeight="1">
      <c r="A24" s="40">
        <v>18</v>
      </c>
      <c r="B24" s="47" t="s">
        <v>54</v>
      </c>
      <c r="C24" s="40">
        <v>17</v>
      </c>
      <c r="D24" s="48">
        <v>10</v>
      </c>
      <c r="E24" s="41">
        <f t="shared" si="6"/>
        <v>58.82352941176471</v>
      </c>
      <c r="F24" s="40"/>
      <c r="G24" s="39">
        <v>3.7</v>
      </c>
      <c r="H24" s="63">
        <v>0</v>
      </c>
      <c r="I24" s="63">
        <v>40</v>
      </c>
      <c r="J24" s="63">
        <v>50</v>
      </c>
      <c r="K24" s="63">
        <v>10</v>
      </c>
      <c r="L24" s="11">
        <f t="shared" si="0"/>
        <v>100</v>
      </c>
      <c r="M24" s="11">
        <f t="shared" si="1"/>
        <v>60</v>
      </c>
      <c r="N24" s="54">
        <f t="shared" si="2"/>
        <v>0</v>
      </c>
      <c r="O24" s="54">
        <f t="shared" si="3"/>
        <v>4</v>
      </c>
      <c r="P24" s="54">
        <f t="shared" si="4"/>
        <v>5</v>
      </c>
      <c r="Q24" s="54">
        <f t="shared" si="5"/>
        <v>1</v>
      </c>
      <c r="R24" s="52">
        <v>10</v>
      </c>
      <c r="S24" s="52">
        <v>90</v>
      </c>
      <c r="T24" s="52">
        <v>0</v>
      </c>
      <c r="U24" s="50" t="s">
        <v>97</v>
      </c>
      <c r="V24" s="15">
        <v>1</v>
      </c>
      <c r="W24" s="15">
        <v>0</v>
      </c>
      <c r="X24" s="51" t="s">
        <v>61</v>
      </c>
      <c r="Y24" s="37" t="s">
        <v>77</v>
      </c>
      <c r="Z24" s="66"/>
    </row>
    <row r="25" spans="1:26" s="9" customFormat="1" ht="20.25" customHeight="1">
      <c r="A25" s="40">
        <v>19</v>
      </c>
      <c r="B25" s="47" t="s">
        <v>55</v>
      </c>
      <c r="C25" s="40">
        <v>14</v>
      </c>
      <c r="D25" s="48">
        <v>12</v>
      </c>
      <c r="E25" s="41">
        <f t="shared" si="6"/>
        <v>85.71428571428571</v>
      </c>
      <c r="F25" s="40"/>
      <c r="G25" s="39">
        <v>3.4995999999999996</v>
      </c>
      <c r="H25" s="63">
        <v>0</v>
      </c>
      <c r="I25" s="63">
        <v>58.33</v>
      </c>
      <c r="J25" s="63">
        <v>33.33</v>
      </c>
      <c r="K25" s="63">
        <v>8.33</v>
      </c>
      <c r="L25" s="11">
        <f t="shared" si="0"/>
        <v>100</v>
      </c>
      <c r="M25" s="11">
        <f t="shared" si="1"/>
        <v>41.66</v>
      </c>
      <c r="N25" s="54">
        <f t="shared" si="2"/>
        <v>0</v>
      </c>
      <c r="O25" s="54">
        <f t="shared" si="3"/>
        <v>6.9996</v>
      </c>
      <c r="P25" s="54">
        <f t="shared" si="4"/>
        <v>3.9995999999999996</v>
      </c>
      <c r="Q25" s="54">
        <f t="shared" si="5"/>
        <v>0.9996</v>
      </c>
      <c r="R25" s="52">
        <v>0</v>
      </c>
      <c r="S25" s="52">
        <v>100</v>
      </c>
      <c r="T25" s="52">
        <v>0</v>
      </c>
      <c r="U25" s="50" t="s">
        <v>97</v>
      </c>
      <c r="V25" s="15">
        <v>1</v>
      </c>
      <c r="W25" s="15">
        <v>0</v>
      </c>
      <c r="X25" s="51" t="s">
        <v>72</v>
      </c>
      <c r="Y25" s="37" t="s">
        <v>82</v>
      </c>
      <c r="Z25" s="66"/>
    </row>
    <row r="26" spans="1:26" s="9" customFormat="1" ht="20.25" customHeight="1">
      <c r="A26" s="40">
        <v>20</v>
      </c>
      <c r="B26" s="47" t="s">
        <v>56</v>
      </c>
      <c r="C26" s="40">
        <v>38</v>
      </c>
      <c r="D26" s="48">
        <v>15</v>
      </c>
      <c r="E26" s="41">
        <f t="shared" si="6"/>
        <v>39.473684210526315</v>
      </c>
      <c r="F26" s="40"/>
      <c r="G26" s="39">
        <v>4.2004</v>
      </c>
      <c r="H26" s="63">
        <v>0</v>
      </c>
      <c r="I26" s="63">
        <v>6.67</v>
      </c>
      <c r="J26" s="63">
        <v>66.67</v>
      </c>
      <c r="K26" s="63">
        <v>26.67</v>
      </c>
      <c r="L26" s="11">
        <f t="shared" si="0"/>
        <v>100</v>
      </c>
      <c r="M26" s="11">
        <f t="shared" si="1"/>
        <v>93.34</v>
      </c>
      <c r="N26" s="54">
        <f t="shared" si="2"/>
        <v>0</v>
      </c>
      <c r="O26" s="54">
        <f t="shared" si="3"/>
        <v>1.0005</v>
      </c>
      <c r="P26" s="54">
        <f t="shared" si="4"/>
        <v>10.0005</v>
      </c>
      <c r="Q26" s="54">
        <f t="shared" si="5"/>
        <v>4.0005</v>
      </c>
      <c r="R26" s="52">
        <v>13.33</v>
      </c>
      <c r="S26" s="52">
        <v>80</v>
      </c>
      <c r="T26" s="52">
        <v>6.67</v>
      </c>
      <c r="U26" s="50" t="s">
        <v>95</v>
      </c>
      <c r="V26" s="15">
        <v>1</v>
      </c>
      <c r="W26" s="15">
        <v>0</v>
      </c>
      <c r="X26" s="51" t="s">
        <v>73</v>
      </c>
      <c r="Y26" s="37" t="s">
        <v>81</v>
      </c>
      <c r="Z26" s="66"/>
    </row>
    <row r="27" spans="1:26" s="9" customFormat="1" ht="20.25" customHeight="1">
      <c r="A27" s="40">
        <v>21</v>
      </c>
      <c r="B27" s="47" t="s">
        <v>57</v>
      </c>
      <c r="C27" s="40">
        <v>7</v>
      </c>
      <c r="D27" s="48">
        <v>4</v>
      </c>
      <c r="E27" s="41">
        <f t="shared" si="6"/>
        <v>57.14285714285714</v>
      </c>
      <c r="F27" s="40"/>
      <c r="G27" s="39">
        <v>3.25</v>
      </c>
      <c r="H27" s="63">
        <v>0</v>
      </c>
      <c r="I27" s="63">
        <v>75</v>
      </c>
      <c r="J27" s="63">
        <v>25</v>
      </c>
      <c r="K27" s="63">
        <v>0</v>
      </c>
      <c r="L27" s="11">
        <f t="shared" si="0"/>
        <v>100</v>
      </c>
      <c r="M27" s="11">
        <f t="shared" si="1"/>
        <v>25</v>
      </c>
      <c r="N27" s="54">
        <f t="shared" si="2"/>
        <v>0</v>
      </c>
      <c r="O27" s="54">
        <f t="shared" si="3"/>
        <v>3</v>
      </c>
      <c r="P27" s="54">
        <f t="shared" si="4"/>
        <v>1</v>
      </c>
      <c r="Q27" s="54">
        <f t="shared" si="5"/>
        <v>0</v>
      </c>
      <c r="R27" s="52">
        <v>0</v>
      </c>
      <c r="S27" s="52">
        <v>100</v>
      </c>
      <c r="T27" s="52">
        <v>0</v>
      </c>
      <c r="U27" s="50" t="s">
        <v>37</v>
      </c>
      <c r="V27" s="15">
        <v>1</v>
      </c>
      <c r="W27" s="15">
        <v>0</v>
      </c>
      <c r="X27" s="51" t="s">
        <v>73</v>
      </c>
      <c r="Y27" s="37" t="s">
        <v>81</v>
      </c>
      <c r="Z27" s="67"/>
    </row>
    <row r="28" spans="1:26" s="60" customFormat="1" ht="13.5">
      <c r="A28" s="75" t="s">
        <v>3</v>
      </c>
      <c r="B28" s="76"/>
      <c r="C28" s="55">
        <f>SUM(C10:C27)</f>
        <v>960</v>
      </c>
      <c r="D28" s="56">
        <f>SUM(D10:D27)</f>
        <v>435</v>
      </c>
      <c r="E28" s="43">
        <f t="shared" si="6"/>
        <v>45.3125</v>
      </c>
      <c r="F28" s="44" t="e">
        <f>AVERAGE(F7:F27)</f>
        <v>#DIV/0!</v>
      </c>
      <c r="G28" s="45">
        <v>3.825268045977011</v>
      </c>
      <c r="H28" s="64">
        <v>0</v>
      </c>
      <c r="I28" s="64">
        <v>36.55</v>
      </c>
      <c r="J28" s="64">
        <v>44.37</v>
      </c>
      <c r="K28" s="64">
        <v>19.08</v>
      </c>
      <c r="L28" s="44">
        <f>100-H28</f>
        <v>100</v>
      </c>
      <c r="M28" s="44">
        <f>J28+K28</f>
        <v>63.449999999999996</v>
      </c>
      <c r="N28" s="43">
        <f>SUM(N10:N27)</f>
        <v>0</v>
      </c>
      <c r="O28" s="43">
        <f>SUM(O10:O27)</f>
        <v>159.00189999999995</v>
      </c>
      <c r="P28" s="43">
        <f>SUM(P10:P27)</f>
        <v>192.99659999999997</v>
      </c>
      <c r="Q28" s="43">
        <f>SUM(Q10:Q27)</f>
        <v>82.9999</v>
      </c>
      <c r="R28" s="57">
        <v>8.51</v>
      </c>
      <c r="S28" s="58">
        <v>82.07</v>
      </c>
      <c r="T28" s="58">
        <v>9.43</v>
      </c>
      <c r="U28" s="59" t="s">
        <v>94</v>
      </c>
      <c r="V28" s="44">
        <f>SUM(V7:V27)</f>
        <v>21</v>
      </c>
      <c r="W28" s="44">
        <f>SUM(W7:W27)</f>
        <v>0</v>
      </c>
      <c r="X28" s="44" t="s">
        <v>74</v>
      </c>
      <c r="Y28" s="46" t="s">
        <v>75</v>
      </c>
      <c r="Z28" s="44"/>
    </row>
    <row r="29" spans="1:24" s="9" customFormat="1" ht="13.5">
      <c r="A29" s="61"/>
      <c r="B29" s="61"/>
      <c r="C29" s="61"/>
      <c r="D29" s="61"/>
      <c r="E29" s="61"/>
      <c r="F29" s="61"/>
      <c r="G29" s="61"/>
      <c r="H29" s="61"/>
      <c r="I29" s="61"/>
      <c r="J29" s="61"/>
      <c r="K29" s="61"/>
      <c r="L29" s="61"/>
      <c r="M29" s="61"/>
      <c r="N29" s="61"/>
      <c r="O29" s="61"/>
      <c r="P29" s="61"/>
      <c r="Q29" s="61"/>
      <c r="R29" s="50"/>
      <c r="S29" s="41"/>
      <c r="T29" s="41"/>
      <c r="U29" s="62"/>
      <c r="V29" s="61"/>
      <c r="W29" s="61"/>
      <c r="X29" s="61"/>
    </row>
    <row r="30" spans="18:20" s="9" customFormat="1" ht="13.5">
      <c r="R30" s="50" t="s">
        <v>91</v>
      </c>
      <c r="S30" s="41"/>
      <c r="T30" s="41"/>
    </row>
    <row r="31" spans="18:20" s="61" customFormat="1" ht="13.5">
      <c r="R31" s="50">
        <v>7.000699999999999</v>
      </c>
      <c r="S31" s="50">
        <v>61.998900000000006</v>
      </c>
      <c r="T31" s="50">
        <v>4.0004</v>
      </c>
    </row>
    <row r="32" spans="18:20" s="61" customFormat="1" ht="13.5">
      <c r="R32" s="50">
        <v>0</v>
      </c>
      <c r="S32" s="50">
        <v>52.0025</v>
      </c>
      <c r="T32" s="50">
        <v>2.9975</v>
      </c>
    </row>
    <row r="33" spans="18:20" s="61" customFormat="1" ht="13.5">
      <c r="R33" s="50">
        <v>0.9995999999999999</v>
      </c>
      <c r="S33" s="50">
        <v>13.000399999999999</v>
      </c>
      <c r="T33" s="50">
        <v>0</v>
      </c>
    </row>
    <row r="34" spans="18:20" s="61" customFormat="1" ht="13.5">
      <c r="R34" s="50">
        <v>1.9980000000000002</v>
      </c>
      <c r="S34" s="50">
        <v>31.999499999999998</v>
      </c>
      <c r="T34" s="50">
        <v>10.998</v>
      </c>
    </row>
    <row r="35" spans="18:20" s="61" customFormat="1" ht="13.5">
      <c r="R35" s="50">
        <v>2.9991999999999996</v>
      </c>
      <c r="S35" s="50">
        <v>17.9998</v>
      </c>
      <c r="T35" s="50">
        <v>2.001</v>
      </c>
    </row>
    <row r="36" spans="18:20" s="61" customFormat="1" ht="13.5">
      <c r="R36" s="50">
        <v>5</v>
      </c>
      <c r="S36" s="50">
        <v>14</v>
      </c>
      <c r="T36" s="50">
        <v>6</v>
      </c>
    </row>
    <row r="37" spans="18:20" s="61" customFormat="1" ht="13.5">
      <c r="R37" s="50">
        <v>1.9988</v>
      </c>
      <c r="S37" s="50">
        <v>33.9986</v>
      </c>
      <c r="T37" s="50">
        <v>1.9988</v>
      </c>
    </row>
    <row r="38" spans="18:20" s="61" customFormat="1" ht="13.5">
      <c r="R38" s="50">
        <v>7.9994000000000005</v>
      </c>
      <c r="S38" s="50">
        <v>32.002199999999995</v>
      </c>
      <c r="T38" s="50">
        <v>5.998399999999999</v>
      </c>
    </row>
    <row r="39" spans="18:20" s="61" customFormat="1" ht="13.5">
      <c r="R39" s="50">
        <v>2.0007</v>
      </c>
      <c r="S39" s="50">
        <v>15.999899999999998</v>
      </c>
      <c r="T39" s="50">
        <v>0.9994</v>
      </c>
    </row>
    <row r="40" spans="18:20" s="61" customFormat="1" ht="13.5">
      <c r="R40" s="50">
        <v>2</v>
      </c>
      <c r="S40" s="50">
        <v>19</v>
      </c>
      <c r="T40" s="50">
        <v>4</v>
      </c>
    </row>
    <row r="41" spans="18:20" s="61" customFormat="1" ht="13.5">
      <c r="R41" s="50">
        <v>0</v>
      </c>
      <c r="S41" s="50">
        <v>6</v>
      </c>
      <c r="T41" s="50">
        <v>0</v>
      </c>
    </row>
    <row r="42" spans="18:20" s="61" customFormat="1" ht="13.5">
      <c r="R42" s="50">
        <v>1.0002000000000002</v>
      </c>
      <c r="S42" s="50">
        <v>4.9998000000000005</v>
      </c>
      <c r="T42" s="50">
        <v>0</v>
      </c>
    </row>
    <row r="43" spans="18:20" s="61" customFormat="1" ht="13.5">
      <c r="R43" s="50">
        <v>0.9995999999999999</v>
      </c>
      <c r="S43" s="50">
        <v>15.0008</v>
      </c>
      <c r="T43" s="50">
        <v>0.9995999999999999</v>
      </c>
    </row>
    <row r="44" spans="18:20" s="61" customFormat="1" ht="13.5">
      <c r="R44" s="50">
        <v>0</v>
      </c>
      <c r="S44" s="50">
        <v>2</v>
      </c>
      <c r="T44" s="50">
        <v>0</v>
      </c>
    </row>
    <row r="45" spans="18:20" s="61" customFormat="1" ht="13.5">
      <c r="R45" s="50">
        <v>1</v>
      </c>
      <c r="S45" s="50">
        <v>9</v>
      </c>
      <c r="T45" s="50">
        <v>0</v>
      </c>
    </row>
    <row r="46" spans="18:20" s="61" customFormat="1" ht="13.5">
      <c r="R46" s="50">
        <v>0</v>
      </c>
      <c r="S46" s="50">
        <v>12</v>
      </c>
      <c r="T46" s="50">
        <v>0</v>
      </c>
    </row>
    <row r="47" spans="18:20" s="61" customFormat="1" ht="13.5">
      <c r="R47" s="50">
        <v>1.9994999999999998</v>
      </c>
      <c r="S47" s="50">
        <v>12</v>
      </c>
      <c r="T47" s="50">
        <v>1.0005</v>
      </c>
    </row>
    <row r="48" spans="18:20" s="61" customFormat="1" ht="13.5">
      <c r="R48" s="50">
        <v>0</v>
      </c>
      <c r="S48" s="50">
        <v>4</v>
      </c>
      <c r="T48" s="50">
        <v>0</v>
      </c>
    </row>
    <row r="49" spans="18:20" s="61" customFormat="1" ht="13.5">
      <c r="R49" s="50">
        <v>37.018499999999996</v>
      </c>
      <c r="S49" s="50">
        <v>357.00449999999995</v>
      </c>
      <c r="T49" s="50">
        <v>41.0205</v>
      </c>
    </row>
    <row r="50" spans="18:20" ht="14.25">
      <c r="R50" s="35">
        <v>435.0435</v>
      </c>
      <c r="S50" s="36"/>
      <c r="T50" s="36"/>
    </row>
  </sheetData>
  <sheetProtection/>
  <mergeCells count="23">
    <mergeCell ref="Y5:Y6"/>
    <mergeCell ref="Z5:Z6"/>
    <mergeCell ref="R5:T5"/>
    <mergeCell ref="N5:Q5"/>
    <mergeCell ref="A4:Z4"/>
    <mergeCell ref="V5:V6"/>
    <mergeCell ref="X5:X6"/>
    <mergeCell ref="A28:B28"/>
    <mergeCell ref="G5:G6"/>
    <mergeCell ref="L5:L6"/>
    <mergeCell ref="M5:M6"/>
    <mergeCell ref="A5:A6"/>
    <mergeCell ref="W5:W6"/>
    <mergeCell ref="Z7:Z27"/>
    <mergeCell ref="A1:Z1"/>
    <mergeCell ref="B5:B6"/>
    <mergeCell ref="C5:C6"/>
    <mergeCell ref="D5:D6"/>
    <mergeCell ref="E5:E6"/>
    <mergeCell ref="F5:F6"/>
    <mergeCell ref="H5:K5"/>
    <mergeCell ref="A2:Z2"/>
    <mergeCell ref="A3:Z3"/>
  </mergeCells>
  <printOptions/>
  <pageMargins left="0.7" right="0.7" top="0.75" bottom="0.75" header="0.3" footer="0.3"/>
  <pageSetup orientation="landscape" paperSize="9" scale="56" r:id="rId1"/>
  <rowBreaks count="1" manualBreakCount="1">
    <brk id="28" max="255" man="1"/>
  </rowBreaks>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Z67"/>
  <sheetViews>
    <sheetView zoomScale="70" zoomScaleNormal="70" zoomScalePageLayoutView="0" workbookViewId="0" topLeftCell="A1">
      <selection activeCell="A2" sqref="A2:Z2"/>
    </sheetView>
  </sheetViews>
  <sheetFormatPr defaultColWidth="9.140625" defaultRowHeight="15"/>
  <cols>
    <col min="2" max="2" width="31.8515625" style="0" customWidth="1"/>
    <col min="3" max="3" width="18.8515625" style="0" customWidth="1"/>
    <col min="4" max="4" width="16.00390625" style="0" customWidth="1"/>
    <col min="5" max="5" width="22.57421875" style="0" customWidth="1"/>
    <col min="6" max="6" width="19.28125" style="0" customWidth="1"/>
    <col min="7" max="7" width="18.421875" style="0" customWidth="1"/>
    <col min="21" max="21" width="15.57421875" style="0" customWidth="1"/>
    <col min="22" max="22" width="15.8515625" style="0" customWidth="1"/>
    <col min="24" max="24" width="15.421875" style="0" customWidth="1"/>
    <col min="25" max="25" width="30.7109375" style="0" customWidth="1"/>
    <col min="26" max="26" width="24.57421875" style="0" customWidth="1"/>
  </cols>
  <sheetData>
    <row r="1" spans="1:26" s="3" customFormat="1" ht="24.75" customHeight="1">
      <c r="A1" s="68" t="s">
        <v>2</v>
      </c>
      <c r="B1" s="68"/>
      <c r="C1" s="68"/>
      <c r="D1" s="68"/>
      <c r="E1" s="68"/>
      <c r="F1" s="68"/>
      <c r="G1" s="68"/>
      <c r="H1" s="68"/>
      <c r="I1" s="68"/>
      <c r="J1" s="68"/>
      <c r="K1" s="68"/>
      <c r="L1" s="68"/>
      <c r="M1" s="68"/>
      <c r="N1" s="68"/>
      <c r="O1" s="68"/>
      <c r="P1" s="68"/>
      <c r="Q1" s="68"/>
      <c r="R1" s="68"/>
      <c r="S1" s="68"/>
      <c r="T1" s="68"/>
      <c r="U1" s="68"/>
      <c r="V1" s="68"/>
      <c r="W1" s="68"/>
      <c r="X1" s="68"/>
      <c r="Y1" s="68"/>
      <c r="Z1" s="68"/>
    </row>
    <row r="2" spans="1:26" s="8" customFormat="1" ht="26.25" customHeight="1">
      <c r="A2" s="73" t="s">
        <v>127</v>
      </c>
      <c r="B2" s="73"/>
      <c r="C2" s="73"/>
      <c r="D2" s="73"/>
      <c r="E2" s="73"/>
      <c r="F2" s="73"/>
      <c r="G2" s="73"/>
      <c r="H2" s="73"/>
      <c r="I2" s="73"/>
      <c r="J2" s="73"/>
      <c r="K2" s="73"/>
      <c r="L2" s="73"/>
      <c r="M2" s="73"/>
      <c r="N2" s="73"/>
      <c r="O2" s="73"/>
      <c r="P2" s="73"/>
      <c r="Q2" s="73"/>
      <c r="R2" s="73"/>
      <c r="S2" s="73"/>
      <c r="T2" s="73"/>
      <c r="U2" s="73"/>
      <c r="V2" s="73"/>
      <c r="W2" s="73"/>
      <c r="X2" s="73"/>
      <c r="Y2" s="73"/>
      <c r="Z2" s="73"/>
    </row>
    <row r="3" spans="1:26" s="8" customFormat="1" ht="27" customHeight="1">
      <c r="A3" s="74" t="s">
        <v>15</v>
      </c>
      <c r="B3" s="74"/>
      <c r="C3" s="74"/>
      <c r="D3" s="74"/>
      <c r="E3" s="74"/>
      <c r="F3" s="74"/>
      <c r="G3" s="74"/>
      <c r="H3" s="74"/>
      <c r="I3" s="74"/>
      <c r="J3" s="74"/>
      <c r="K3" s="74"/>
      <c r="L3" s="74"/>
      <c r="M3" s="74"/>
      <c r="N3" s="74"/>
      <c r="O3" s="74"/>
      <c r="P3" s="74"/>
      <c r="Q3" s="74"/>
      <c r="R3" s="74"/>
      <c r="S3" s="74"/>
      <c r="T3" s="74"/>
      <c r="U3" s="74"/>
      <c r="V3" s="74"/>
      <c r="W3" s="74"/>
      <c r="X3" s="74"/>
      <c r="Y3" s="74"/>
      <c r="Z3" s="74"/>
    </row>
    <row r="4" spans="1:26" s="8" customFormat="1" ht="28.5" customHeight="1">
      <c r="A4" s="85" t="s">
        <v>126</v>
      </c>
      <c r="B4" s="86"/>
      <c r="C4" s="86"/>
      <c r="D4" s="86"/>
      <c r="E4" s="86"/>
      <c r="F4" s="86"/>
      <c r="G4" s="86"/>
      <c r="H4" s="86"/>
      <c r="I4" s="86"/>
      <c r="J4" s="86"/>
      <c r="K4" s="86"/>
      <c r="L4" s="86"/>
      <c r="M4" s="86"/>
      <c r="N4" s="86"/>
      <c r="O4" s="86"/>
      <c r="P4" s="86"/>
      <c r="Q4" s="86"/>
      <c r="R4" s="86"/>
      <c r="S4" s="86"/>
      <c r="T4" s="86"/>
      <c r="U4" s="86"/>
      <c r="V4" s="86"/>
      <c r="W4" s="86"/>
      <c r="X4" s="86"/>
      <c r="Y4" s="86"/>
      <c r="Z4" s="87"/>
    </row>
    <row r="5" spans="1:26" s="7" customFormat="1" ht="145.5" customHeight="1">
      <c r="A5" s="77" t="s">
        <v>0</v>
      </c>
      <c r="B5" s="69" t="s">
        <v>1</v>
      </c>
      <c r="C5" s="69" t="s">
        <v>12</v>
      </c>
      <c r="D5" s="69" t="s">
        <v>7</v>
      </c>
      <c r="E5" s="69" t="s">
        <v>16</v>
      </c>
      <c r="F5" s="69" t="s">
        <v>17</v>
      </c>
      <c r="G5" s="69" t="s">
        <v>26</v>
      </c>
      <c r="H5" s="70" t="s">
        <v>18</v>
      </c>
      <c r="I5" s="71"/>
      <c r="J5" s="71"/>
      <c r="K5" s="72"/>
      <c r="L5" s="69" t="s">
        <v>13</v>
      </c>
      <c r="M5" s="69" t="s">
        <v>14</v>
      </c>
      <c r="N5" s="70" t="s">
        <v>59</v>
      </c>
      <c r="O5" s="71"/>
      <c r="P5" s="71"/>
      <c r="Q5" s="72"/>
      <c r="R5" s="84" t="s">
        <v>22</v>
      </c>
      <c r="S5" s="84"/>
      <c r="T5" s="84"/>
      <c r="U5" s="42" t="s">
        <v>23</v>
      </c>
      <c r="V5" s="79" t="s">
        <v>25</v>
      </c>
      <c r="W5" s="79" t="s">
        <v>24</v>
      </c>
      <c r="X5" s="93" t="s">
        <v>20</v>
      </c>
      <c r="Y5" s="95" t="s">
        <v>21</v>
      </c>
      <c r="Z5" s="83" t="s">
        <v>19</v>
      </c>
    </row>
    <row r="6" spans="1:26" s="7" customFormat="1" ht="75.75" customHeight="1">
      <c r="A6" s="78"/>
      <c r="B6" s="67"/>
      <c r="C6" s="67"/>
      <c r="D6" s="67"/>
      <c r="E6" s="67"/>
      <c r="F6" s="67"/>
      <c r="G6" s="67"/>
      <c r="H6" s="11" t="s">
        <v>8</v>
      </c>
      <c r="I6" s="11" t="s">
        <v>9</v>
      </c>
      <c r="J6" s="11" t="s">
        <v>10</v>
      </c>
      <c r="K6" s="11" t="s">
        <v>11</v>
      </c>
      <c r="L6" s="67"/>
      <c r="M6" s="67"/>
      <c r="N6" s="11" t="s">
        <v>8</v>
      </c>
      <c r="O6" s="11" t="s">
        <v>9</v>
      </c>
      <c r="P6" s="11" t="s">
        <v>10</v>
      </c>
      <c r="Q6" s="11" t="s">
        <v>11</v>
      </c>
      <c r="R6" s="15" t="s">
        <v>5</v>
      </c>
      <c r="S6" s="15" t="s">
        <v>4</v>
      </c>
      <c r="T6" s="15" t="s">
        <v>6</v>
      </c>
      <c r="U6" s="15" t="s">
        <v>108</v>
      </c>
      <c r="V6" s="80"/>
      <c r="W6" s="80"/>
      <c r="X6" s="94"/>
      <c r="Y6" s="96"/>
      <c r="Z6" s="83"/>
    </row>
    <row r="7" spans="1:26" s="1" customFormat="1" ht="20.25" customHeight="1">
      <c r="A7" s="116"/>
      <c r="B7" s="140" t="s">
        <v>58</v>
      </c>
      <c r="C7" s="121"/>
      <c r="D7" s="121">
        <v>432605</v>
      </c>
      <c r="E7" s="122"/>
      <c r="F7" s="122"/>
      <c r="G7" s="122"/>
      <c r="H7" s="121">
        <v>9.47</v>
      </c>
      <c r="I7" s="121">
        <v>46.69</v>
      </c>
      <c r="J7" s="121">
        <v>33.88</v>
      </c>
      <c r="K7" s="121">
        <v>9.96</v>
      </c>
      <c r="L7" s="11">
        <f>100-H7</f>
        <v>90.53</v>
      </c>
      <c r="M7" s="11">
        <f>J7+K7</f>
        <v>43.84</v>
      </c>
      <c r="N7" s="114">
        <v>40967.6935</v>
      </c>
      <c r="O7" s="114">
        <v>201983.2745</v>
      </c>
      <c r="P7" s="114">
        <v>146566.574</v>
      </c>
      <c r="Q7" s="114">
        <v>43087.458000000006</v>
      </c>
      <c r="R7" s="14"/>
      <c r="T7" s="14"/>
      <c r="U7" s="14"/>
      <c r="V7" s="15"/>
      <c r="W7" s="15"/>
      <c r="X7" s="119"/>
      <c r="Y7" s="124"/>
      <c r="Z7" s="126" t="s">
        <v>124</v>
      </c>
    </row>
    <row r="8" spans="1:26" s="1" customFormat="1" ht="20.25" customHeight="1">
      <c r="A8" s="116"/>
      <c r="B8" s="140" t="s">
        <v>98</v>
      </c>
      <c r="C8" s="121"/>
      <c r="D8" s="121">
        <v>13957</v>
      </c>
      <c r="E8" s="122"/>
      <c r="F8" s="122"/>
      <c r="G8" s="122"/>
      <c r="H8" s="121">
        <v>5.06</v>
      </c>
      <c r="I8" s="121">
        <v>42.32</v>
      </c>
      <c r="J8" s="121">
        <v>39.68</v>
      </c>
      <c r="K8" s="121">
        <v>12.94</v>
      </c>
      <c r="L8" s="11">
        <f aca="true" t="shared" si="0" ref="L8:L27">100-H8</f>
        <v>94.94</v>
      </c>
      <c r="M8" s="11">
        <f aca="true" t="shared" si="1" ref="M8:M27">J8+K8</f>
        <v>52.62</v>
      </c>
      <c r="N8" s="114">
        <v>706.2242</v>
      </c>
      <c r="O8" s="114">
        <v>5906.6024</v>
      </c>
      <c r="P8" s="114">
        <v>5538.1376</v>
      </c>
      <c r="Q8" s="114">
        <v>1806.0357999999999</v>
      </c>
      <c r="R8" s="42">
        <v>25.95</v>
      </c>
      <c r="S8" s="42">
        <v>65.32</v>
      </c>
      <c r="T8" s="42">
        <v>8.73</v>
      </c>
      <c r="U8" s="118"/>
      <c r="V8" s="15"/>
      <c r="W8" s="15"/>
      <c r="X8" s="128"/>
      <c r="Y8" s="124"/>
      <c r="Z8" s="127"/>
    </row>
    <row r="9" spans="1:26" s="1" customFormat="1" ht="20.25" customHeight="1">
      <c r="A9" s="116"/>
      <c r="B9" s="140" t="s">
        <v>99</v>
      </c>
      <c r="C9" s="121"/>
      <c r="D9" s="121">
        <v>316</v>
      </c>
      <c r="E9" s="122"/>
      <c r="F9" s="122"/>
      <c r="G9" s="122"/>
      <c r="H9" s="121">
        <v>2.53</v>
      </c>
      <c r="I9" s="121">
        <v>35.76</v>
      </c>
      <c r="J9" s="121">
        <v>46.52</v>
      </c>
      <c r="K9" s="121">
        <v>15.19</v>
      </c>
      <c r="L9" s="11">
        <f t="shared" si="0"/>
        <v>97.47</v>
      </c>
      <c r="M9" s="11">
        <f t="shared" si="1"/>
        <v>61.71</v>
      </c>
      <c r="N9" s="114">
        <v>7.994799999999999</v>
      </c>
      <c r="O9" s="114">
        <v>113.0016</v>
      </c>
      <c r="P9" s="114">
        <v>147.00320000000002</v>
      </c>
      <c r="Q9" s="114">
        <v>48.0004</v>
      </c>
      <c r="R9" s="15">
        <v>15.51</v>
      </c>
      <c r="S9" s="15">
        <v>76.9</v>
      </c>
      <c r="T9" s="15">
        <v>7.59</v>
      </c>
      <c r="U9" s="118"/>
      <c r="V9" s="15"/>
      <c r="W9" s="15"/>
      <c r="X9" s="119" t="s">
        <v>110</v>
      </c>
      <c r="Y9" s="129" t="s">
        <v>111</v>
      </c>
      <c r="Z9" s="127"/>
    </row>
    <row r="10" spans="1:26" s="1" customFormat="1" ht="20.25" customHeight="1">
      <c r="A10" s="13">
        <v>1</v>
      </c>
      <c r="B10" s="115" t="s">
        <v>42</v>
      </c>
      <c r="C10" s="121">
        <v>127</v>
      </c>
      <c r="D10" s="121">
        <v>22</v>
      </c>
      <c r="E10" s="123">
        <f>D10/C10*100</f>
        <v>17.322834645669293</v>
      </c>
      <c r="F10" s="122"/>
      <c r="G10" s="123">
        <f>(N10*2+O10*3+P10*4+Q10*5)/D10</f>
        <v>3.6817999999999995</v>
      </c>
      <c r="H10" s="121">
        <v>18.18</v>
      </c>
      <c r="I10" s="121">
        <v>13.64</v>
      </c>
      <c r="J10" s="121">
        <v>50</v>
      </c>
      <c r="K10" s="121">
        <v>18.18</v>
      </c>
      <c r="L10" s="11">
        <f t="shared" si="0"/>
        <v>81.82</v>
      </c>
      <c r="M10" s="11">
        <f t="shared" si="1"/>
        <v>68.18</v>
      </c>
      <c r="N10" s="114">
        <v>3.9995999999999996</v>
      </c>
      <c r="O10" s="114">
        <v>3.0008000000000004</v>
      </c>
      <c r="P10" s="114">
        <v>11</v>
      </c>
      <c r="Q10" s="114">
        <v>3.9995999999999996</v>
      </c>
      <c r="R10" s="116">
        <v>40.91</v>
      </c>
      <c r="S10" s="116">
        <v>50</v>
      </c>
      <c r="T10" s="116">
        <v>9.09</v>
      </c>
      <c r="U10" s="117" t="s">
        <v>37</v>
      </c>
      <c r="V10" s="15">
        <v>1</v>
      </c>
      <c r="W10" s="15">
        <v>1</v>
      </c>
      <c r="X10" s="130" t="s">
        <v>112</v>
      </c>
      <c r="Y10" s="129"/>
      <c r="Z10" s="127"/>
    </row>
    <row r="11" spans="1:26" s="1" customFormat="1" ht="20.25" customHeight="1">
      <c r="A11" s="13">
        <v>2</v>
      </c>
      <c r="B11" s="115" t="s">
        <v>43</v>
      </c>
      <c r="C11" s="121">
        <v>84</v>
      </c>
      <c r="D11" s="121">
        <v>28</v>
      </c>
      <c r="E11" s="123">
        <f aca="true" t="shared" si="2" ref="E11:E27">D11/C11*100</f>
        <v>33.33333333333333</v>
      </c>
      <c r="F11" s="122"/>
      <c r="G11" s="123">
        <f aca="true" t="shared" si="3" ref="G11:G27">(N11*2+O11*3+P11*4+Q11*5)/D11</f>
        <v>3.2854</v>
      </c>
      <c r="H11" s="121">
        <v>10.71</v>
      </c>
      <c r="I11" s="121">
        <v>53.57</v>
      </c>
      <c r="J11" s="121">
        <v>32.14</v>
      </c>
      <c r="K11" s="121">
        <v>3.57</v>
      </c>
      <c r="L11" s="11">
        <f t="shared" si="0"/>
        <v>89.28999999999999</v>
      </c>
      <c r="M11" s="11">
        <f t="shared" si="1"/>
        <v>35.71</v>
      </c>
      <c r="N11" s="114">
        <v>2.9988</v>
      </c>
      <c r="O11" s="114">
        <v>14.999600000000001</v>
      </c>
      <c r="P11" s="114">
        <v>8.9992</v>
      </c>
      <c r="Q11" s="114">
        <v>0.9995999999999999</v>
      </c>
      <c r="R11" s="116">
        <v>10.71</v>
      </c>
      <c r="S11" s="116">
        <v>82.14</v>
      </c>
      <c r="T11" s="116">
        <v>7.14</v>
      </c>
      <c r="U11" s="117" t="s">
        <v>37</v>
      </c>
      <c r="V11" s="15">
        <v>1</v>
      </c>
      <c r="W11" s="15">
        <v>1</v>
      </c>
      <c r="X11" s="119" t="s">
        <v>113</v>
      </c>
      <c r="Y11" s="129"/>
      <c r="Z11" s="127"/>
    </row>
    <row r="12" spans="1:26" s="1" customFormat="1" ht="20.25" customHeight="1">
      <c r="A12" s="13">
        <v>3</v>
      </c>
      <c r="B12" s="115" t="s">
        <v>29</v>
      </c>
      <c r="C12" s="121">
        <v>131</v>
      </c>
      <c r="D12" s="121">
        <v>45</v>
      </c>
      <c r="E12" s="123">
        <f t="shared" si="2"/>
        <v>34.35114503816794</v>
      </c>
      <c r="F12" s="122"/>
      <c r="G12" s="123">
        <f t="shared" si="3"/>
        <v>3.6222</v>
      </c>
      <c r="H12" s="121">
        <v>0</v>
      </c>
      <c r="I12" s="121">
        <v>40</v>
      </c>
      <c r="J12" s="121">
        <v>57.78</v>
      </c>
      <c r="K12" s="121">
        <v>2.22</v>
      </c>
      <c r="L12" s="11">
        <f t="shared" si="0"/>
        <v>100</v>
      </c>
      <c r="M12" s="11">
        <f t="shared" si="1"/>
        <v>60</v>
      </c>
      <c r="N12" s="114">
        <v>0</v>
      </c>
      <c r="O12" s="114">
        <v>18</v>
      </c>
      <c r="P12" s="114">
        <v>26.000999999999998</v>
      </c>
      <c r="Q12" s="114">
        <v>0.9990000000000001</v>
      </c>
      <c r="R12" s="116">
        <v>31.11</v>
      </c>
      <c r="S12" s="116">
        <v>57.78</v>
      </c>
      <c r="T12" s="116">
        <v>11.11</v>
      </c>
      <c r="U12" s="117" t="s">
        <v>37</v>
      </c>
      <c r="V12" s="15">
        <v>1</v>
      </c>
      <c r="W12" s="15">
        <v>1</v>
      </c>
      <c r="X12" s="119" t="s">
        <v>65</v>
      </c>
      <c r="Y12" s="119"/>
      <c r="Z12" s="127"/>
    </row>
    <row r="13" spans="1:26" s="1" customFormat="1" ht="20.25" customHeight="1">
      <c r="A13" s="13">
        <v>4</v>
      </c>
      <c r="B13" s="115" t="s">
        <v>100</v>
      </c>
      <c r="C13" s="121">
        <v>13</v>
      </c>
      <c r="D13" s="121">
        <v>9</v>
      </c>
      <c r="E13" s="123">
        <f t="shared" si="2"/>
        <v>69.23076923076923</v>
      </c>
      <c r="F13" s="122"/>
      <c r="G13" s="123">
        <f t="shared" si="3"/>
        <v>3.5555</v>
      </c>
      <c r="H13" s="121">
        <v>0</v>
      </c>
      <c r="I13" s="121">
        <v>55.56</v>
      </c>
      <c r="J13" s="121">
        <v>33.33</v>
      </c>
      <c r="K13" s="121">
        <v>11.11</v>
      </c>
      <c r="L13" s="11">
        <f t="shared" si="0"/>
        <v>100</v>
      </c>
      <c r="M13" s="11">
        <f t="shared" si="1"/>
        <v>44.44</v>
      </c>
      <c r="N13" s="114">
        <v>0</v>
      </c>
      <c r="O13" s="114">
        <v>5.0004</v>
      </c>
      <c r="P13" s="114">
        <v>2.9997</v>
      </c>
      <c r="Q13" s="114">
        <v>0.9998999999999999</v>
      </c>
      <c r="R13" s="116">
        <v>0</v>
      </c>
      <c r="S13" s="116">
        <v>77.78</v>
      </c>
      <c r="T13" s="116">
        <v>22.22</v>
      </c>
      <c r="U13" s="117" t="s">
        <v>95</v>
      </c>
      <c r="V13" s="15">
        <v>1</v>
      </c>
      <c r="W13" s="15">
        <v>1</v>
      </c>
      <c r="X13" s="130" t="s">
        <v>114</v>
      </c>
      <c r="Y13" s="130"/>
      <c r="Z13" s="127"/>
    </row>
    <row r="14" spans="1:26" s="1" customFormat="1" ht="15" customHeight="1">
      <c r="A14" s="13">
        <v>5</v>
      </c>
      <c r="B14" s="115" t="s">
        <v>101</v>
      </c>
      <c r="C14" s="121">
        <v>20</v>
      </c>
      <c r="D14" s="121">
        <v>14</v>
      </c>
      <c r="E14" s="123">
        <f t="shared" si="2"/>
        <v>70</v>
      </c>
      <c r="F14" s="122"/>
      <c r="G14" s="123">
        <f t="shared" si="3"/>
        <v>3.4995999999999996</v>
      </c>
      <c r="H14" s="121">
        <v>0</v>
      </c>
      <c r="I14" s="121">
        <v>57.14</v>
      </c>
      <c r="J14" s="121">
        <v>35.71</v>
      </c>
      <c r="K14" s="121">
        <v>7.14</v>
      </c>
      <c r="L14" s="11">
        <f t="shared" si="0"/>
        <v>100</v>
      </c>
      <c r="M14" s="11">
        <f t="shared" si="1"/>
        <v>42.85</v>
      </c>
      <c r="N14" s="114">
        <v>0</v>
      </c>
      <c r="O14" s="114">
        <v>7.9996</v>
      </c>
      <c r="P14" s="114">
        <v>4.9994</v>
      </c>
      <c r="Q14" s="114">
        <v>0.9995999999999999</v>
      </c>
      <c r="R14" s="116">
        <v>7.14</v>
      </c>
      <c r="S14" s="116">
        <v>92.86</v>
      </c>
      <c r="T14" s="116">
        <v>0</v>
      </c>
      <c r="U14" s="117" t="s">
        <v>97</v>
      </c>
      <c r="V14" s="15">
        <v>1</v>
      </c>
      <c r="W14" s="15">
        <v>1</v>
      </c>
      <c r="X14" s="119" t="s">
        <v>115</v>
      </c>
      <c r="Y14" s="119"/>
      <c r="Z14" s="127"/>
    </row>
    <row r="15" spans="1:26" s="1" customFormat="1" ht="20.25" customHeight="1">
      <c r="A15" s="13">
        <v>6</v>
      </c>
      <c r="B15" s="115" t="s">
        <v>45</v>
      </c>
      <c r="C15" s="121">
        <v>60</v>
      </c>
      <c r="D15" s="121">
        <v>27</v>
      </c>
      <c r="E15" s="123">
        <f t="shared" si="2"/>
        <v>45</v>
      </c>
      <c r="F15" s="122"/>
      <c r="G15" s="123">
        <f t="shared" si="3"/>
        <v>4.1111</v>
      </c>
      <c r="H15" s="121">
        <v>0</v>
      </c>
      <c r="I15" s="121">
        <v>18.52</v>
      </c>
      <c r="J15" s="121">
        <v>51.85</v>
      </c>
      <c r="K15" s="121">
        <v>29.63</v>
      </c>
      <c r="L15" s="11">
        <f t="shared" si="0"/>
        <v>100</v>
      </c>
      <c r="M15" s="11">
        <f t="shared" si="1"/>
        <v>81.48</v>
      </c>
      <c r="N15" s="114">
        <v>0</v>
      </c>
      <c r="O15" s="114">
        <v>5.0004</v>
      </c>
      <c r="P15" s="114">
        <v>13.999500000000001</v>
      </c>
      <c r="Q15" s="114">
        <v>8.0001</v>
      </c>
      <c r="R15" s="116">
        <v>11.11</v>
      </c>
      <c r="S15" s="116">
        <v>81.48</v>
      </c>
      <c r="T15" s="116">
        <v>7.41</v>
      </c>
      <c r="U15" s="117" t="s">
        <v>97</v>
      </c>
      <c r="V15" s="15">
        <v>1</v>
      </c>
      <c r="W15" s="15">
        <v>1</v>
      </c>
      <c r="X15" s="120">
        <v>10.11</v>
      </c>
      <c r="Y15" s="119"/>
      <c r="Z15" s="127"/>
    </row>
    <row r="16" spans="1:26" s="1" customFormat="1" ht="20.25" customHeight="1">
      <c r="A16" s="13">
        <v>7</v>
      </c>
      <c r="B16" s="115" t="s">
        <v>46</v>
      </c>
      <c r="C16" s="121">
        <v>67</v>
      </c>
      <c r="D16" s="121">
        <v>22</v>
      </c>
      <c r="E16" s="123">
        <f t="shared" si="2"/>
        <v>32.83582089552239</v>
      </c>
      <c r="F16" s="122"/>
      <c r="G16" s="123">
        <f t="shared" si="3"/>
        <v>3.7727999999999997</v>
      </c>
      <c r="H16" s="121">
        <v>0</v>
      </c>
      <c r="I16" s="121">
        <v>27.27</v>
      </c>
      <c r="J16" s="121">
        <v>68.18</v>
      </c>
      <c r="K16" s="121">
        <v>4.55</v>
      </c>
      <c r="L16" s="11">
        <f t="shared" si="0"/>
        <v>100</v>
      </c>
      <c r="M16" s="11">
        <f t="shared" si="1"/>
        <v>72.73</v>
      </c>
      <c r="N16" s="114">
        <v>0</v>
      </c>
      <c r="O16" s="114">
        <v>5.9994</v>
      </c>
      <c r="P16" s="114">
        <v>14.999600000000001</v>
      </c>
      <c r="Q16" s="114">
        <v>1.001</v>
      </c>
      <c r="R16" s="116">
        <v>9.09</v>
      </c>
      <c r="S16" s="116">
        <v>77.27</v>
      </c>
      <c r="T16" s="116">
        <v>13.64</v>
      </c>
      <c r="U16" s="117" t="s">
        <v>95</v>
      </c>
      <c r="V16" s="15">
        <v>1</v>
      </c>
      <c r="W16" s="15">
        <v>1</v>
      </c>
      <c r="X16" s="119" t="s">
        <v>116</v>
      </c>
      <c r="Y16" s="119"/>
      <c r="Z16" s="127"/>
    </row>
    <row r="17" spans="1:26" s="1" customFormat="1" ht="20.25" customHeight="1">
      <c r="A17" s="13">
        <v>8</v>
      </c>
      <c r="B17" s="115" t="s">
        <v>47</v>
      </c>
      <c r="C17" s="121">
        <v>100</v>
      </c>
      <c r="D17" s="121">
        <v>36</v>
      </c>
      <c r="E17" s="123">
        <f t="shared" si="2"/>
        <v>36</v>
      </c>
      <c r="F17" s="122"/>
      <c r="G17" s="123">
        <f t="shared" si="3"/>
        <v>3.75</v>
      </c>
      <c r="H17" s="121">
        <v>0</v>
      </c>
      <c r="I17" s="121">
        <v>47.22</v>
      </c>
      <c r="J17" s="121">
        <v>30.56</v>
      </c>
      <c r="K17" s="121">
        <v>22.22</v>
      </c>
      <c r="L17" s="11">
        <f t="shared" si="0"/>
        <v>100</v>
      </c>
      <c r="M17" s="11">
        <f t="shared" si="1"/>
        <v>52.78</v>
      </c>
      <c r="N17" s="114">
        <v>0</v>
      </c>
      <c r="O17" s="114">
        <v>16.999200000000002</v>
      </c>
      <c r="P17" s="114">
        <v>11.001599999999998</v>
      </c>
      <c r="Q17" s="114">
        <v>7.999199999999999</v>
      </c>
      <c r="R17" s="116">
        <v>0</v>
      </c>
      <c r="S17" s="116">
        <v>100</v>
      </c>
      <c r="T17" s="116">
        <v>0</v>
      </c>
      <c r="U17" s="117" t="s">
        <v>37</v>
      </c>
      <c r="V17" s="15">
        <v>1</v>
      </c>
      <c r="W17" s="15">
        <v>1</v>
      </c>
      <c r="X17" s="130" t="s">
        <v>117</v>
      </c>
      <c r="Y17" s="130"/>
      <c r="Z17" s="127"/>
    </row>
    <row r="18" spans="1:26" s="1" customFormat="1" ht="20.25" customHeight="1">
      <c r="A18" s="13">
        <v>9</v>
      </c>
      <c r="B18" s="115" t="s">
        <v>48</v>
      </c>
      <c r="C18" s="121">
        <v>66</v>
      </c>
      <c r="D18" s="121">
        <v>14</v>
      </c>
      <c r="E18" s="123">
        <f t="shared" si="2"/>
        <v>21.21212121212121</v>
      </c>
      <c r="F18" s="122"/>
      <c r="G18" s="123">
        <f t="shared" si="3"/>
        <v>4</v>
      </c>
      <c r="H18" s="121">
        <v>0</v>
      </c>
      <c r="I18" s="121">
        <v>28.57</v>
      </c>
      <c r="J18" s="121">
        <v>42.86</v>
      </c>
      <c r="K18" s="121">
        <v>28.57</v>
      </c>
      <c r="L18" s="11">
        <f t="shared" si="0"/>
        <v>100</v>
      </c>
      <c r="M18" s="11">
        <f t="shared" si="1"/>
        <v>71.43</v>
      </c>
      <c r="N18" s="114">
        <v>0</v>
      </c>
      <c r="O18" s="114">
        <v>3.9998</v>
      </c>
      <c r="P18" s="114">
        <v>6.0004</v>
      </c>
      <c r="Q18" s="114">
        <v>3.9998</v>
      </c>
      <c r="R18" s="116">
        <v>21.43</v>
      </c>
      <c r="S18" s="116">
        <v>57.14</v>
      </c>
      <c r="T18" s="116">
        <v>21.43</v>
      </c>
      <c r="U18" s="117" t="s">
        <v>94</v>
      </c>
      <c r="V18" s="15">
        <v>1</v>
      </c>
      <c r="W18" s="15">
        <v>1</v>
      </c>
      <c r="X18" s="119" t="s">
        <v>118</v>
      </c>
      <c r="Y18" s="119"/>
      <c r="Z18" s="127"/>
    </row>
    <row r="19" spans="1:26" s="1" customFormat="1" ht="20.25" customHeight="1">
      <c r="A19" s="13">
        <v>10</v>
      </c>
      <c r="B19" s="115" t="s">
        <v>49</v>
      </c>
      <c r="C19" s="121">
        <v>101</v>
      </c>
      <c r="D19" s="121">
        <v>30</v>
      </c>
      <c r="E19" s="123">
        <f t="shared" si="2"/>
        <v>29.7029702970297</v>
      </c>
      <c r="F19" s="122"/>
      <c r="G19" s="123">
        <f t="shared" si="3"/>
        <v>4.0667</v>
      </c>
      <c r="H19" s="121">
        <v>0</v>
      </c>
      <c r="I19" s="121">
        <v>20</v>
      </c>
      <c r="J19" s="121">
        <v>53.33</v>
      </c>
      <c r="K19" s="121">
        <v>26.67</v>
      </c>
      <c r="L19" s="11">
        <f t="shared" si="0"/>
        <v>100</v>
      </c>
      <c r="M19" s="11">
        <f t="shared" si="1"/>
        <v>80</v>
      </c>
      <c r="N19" s="114">
        <v>0</v>
      </c>
      <c r="O19" s="114">
        <v>6</v>
      </c>
      <c r="P19" s="114">
        <v>15.998999999999999</v>
      </c>
      <c r="Q19" s="114">
        <v>8.001</v>
      </c>
      <c r="R19" s="116">
        <v>26.67</v>
      </c>
      <c r="S19" s="116">
        <v>73.33</v>
      </c>
      <c r="T19" s="116">
        <v>0</v>
      </c>
      <c r="U19" s="117" t="s">
        <v>37</v>
      </c>
      <c r="V19" s="15">
        <v>1</v>
      </c>
      <c r="W19" s="15">
        <v>1</v>
      </c>
      <c r="X19" s="119" t="s">
        <v>70</v>
      </c>
      <c r="Y19" s="119"/>
      <c r="Z19" s="127"/>
    </row>
    <row r="20" spans="1:26" s="1" customFormat="1" ht="20.25" customHeight="1">
      <c r="A20" s="13">
        <v>11</v>
      </c>
      <c r="B20" s="115" t="s">
        <v>50</v>
      </c>
      <c r="C20" s="121">
        <v>17</v>
      </c>
      <c r="D20" s="121">
        <v>10</v>
      </c>
      <c r="E20" s="123">
        <f t="shared" si="2"/>
        <v>58.82352941176471</v>
      </c>
      <c r="F20" s="122"/>
      <c r="G20" s="123">
        <f t="shared" si="3"/>
        <v>3.8</v>
      </c>
      <c r="H20" s="121">
        <v>0</v>
      </c>
      <c r="I20" s="121">
        <v>40</v>
      </c>
      <c r="J20" s="121">
        <v>40</v>
      </c>
      <c r="K20" s="121">
        <v>20</v>
      </c>
      <c r="L20" s="11">
        <f t="shared" si="0"/>
        <v>100</v>
      </c>
      <c r="M20" s="11">
        <f t="shared" si="1"/>
        <v>60</v>
      </c>
      <c r="N20" s="114">
        <v>0</v>
      </c>
      <c r="O20" s="114">
        <v>4</v>
      </c>
      <c r="P20" s="114">
        <v>4</v>
      </c>
      <c r="Q20" s="114">
        <v>2</v>
      </c>
      <c r="R20" s="116">
        <v>20</v>
      </c>
      <c r="S20" s="116">
        <v>70</v>
      </c>
      <c r="T20" s="116">
        <v>10</v>
      </c>
      <c r="U20" s="117" t="s">
        <v>97</v>
      </c>
      <c r="V20" s="15">
        <v>1</v>
      </c>
      <c r="W20" s="15">
        <v>1</v>
      </c>
      <c r="X20" s="130" t="s">
        <v>69</v>
      </c>
      <c r="Y20" s="130"/>
      <c r="Z20" s="127"/>
    </row>
    <row r="21" spans="1:26" s="1" customFormat="1" ht="31.5" customHeight="1">
      <c r="A21" s="13">
        <v>12</v>
      </c>
      <c r="B21" s="115" t="s">
        <v>102</v>
      </c>
      <c r="C21" s="121">
        <v>7</v>
      </c>
      <c r="D21" s="121">
        <v>5</v>
      </c>
      <c r="E21" s="123">
        <f t="shared" si="2"/>
        <v>71.42857142857143</v>
      </c>
      <c r="F21" s="122"/>
      <c r="G21" s="123">
        <f t="shared" si="3"/>
        <v>3.4</v>
      </c>
      <c r="H21" s="121">
        <v>0</v>
      </c>
      <c r="I21" s="121">
        <v>60</v>
      </c>
      <c r="J21" s="121">
        <v>40</v>
      </c>
      <c r="K21" s="121">
        <v>0</v>
      </c>
      <c r="L21" s="11">
        <f t="shared" si="0"/>
        <v>100</v>
      </c>
      <c r="M21" s="11">
        <f t="shared" si="1"/>
        <v>40</v>
      </c>
      <c r="N21" s="114">
        <v>0</v>
      </c>
      <c r="O21" s="114">
        <v>3</v>
      </c>
      <c r="P21" s="114">
        <v>2</v>
      </c>
      <c r="Q21" s="114">
        <v>0</v>
      </c>
      <c r="R21" s="116">
        <v>0</v>
      </c>
      <c r="S21" s="116">
        <v>80</v>
      </c>
      <c r="T21" s="116">
        <v>20</v>
      </c>
      <c r="U21" s="117" t="s">
        <v>97</v>
      </c>
      <c r="V21" s="15">
        <v>1</v>
      </c>
      <c r="W21" s="15">
        <v>1</v>
      </c>
      <c r="X21" s="125" t="s">
        <v>119</v>
      </c>
      <c r="Y21" s="125"/>
      <c r="Z21" s="127"/>
    </row>
    <row r="22" spans="1:26" s="1" customFormat="1" ht="33.75" customHeight="1">
      <c r="A22" s="13">
        <v>13</v>
      </c>
      <c r="B22" s="115" t="s">
        <v>103</v>
      </c>
      <c r="C22" s="121">
        <v>8</v>
      </c>
      <c r="D22" s="121">
        <v>6</v>
      </c>
      <c r="E22" s="123">
        <f t="shared" si="2"/>
        <v>75</v>
      </c>
      <c r="F22" s="122"/>
      <c r="G22" s="123">
        <f t="shared" si="3"/>
        <v>4.3332999999999995</v>
      </c>
      <c r="H22" s="121">
        <v>0</v>
      </c>
      <c r="I22" s="121">
        <v>0</v>
      </c>
      <c r="J22" s="121">
        <v>66.67</v>
      </c>
      <c r="K22" s="121">
        <v>33.33</v>
      </c>
      <c r="L22" s="11">
        <f t="shared" si="0"/>
        <v>100</v>
      </c>
      <c r="M22" s="11">
        <f t="shared" si="1"/>
        <v>100</v>
      </c>
      <c r="N22" s="114">
        <v>0</v>
      </c>
      <c r="O22" s="114">
        <v>0</v>
      </c>
      <c r="P22" s="114">
        <v>4.0001999999999995</v>
      </c>
      <c r="Q22" s="114">
        <v>1.9997999999999998</v>
      </c>
      <c r="R22" s="116">
        <v>0</v>
      </c>
      <c r="S22" s="116">
        <v>83.33</v>
      </c>
      <c r="T22" s="116">
        <v>16.67</v>
      </c>
      <c r="U22" s="117" t="s">
        <v>97</v>
      </c>
      <c r="V22" s="15">
        <v>1</v>
      </c>
      <c r="W22" s="15">
        <v>1</v>
      </c>
      <c r="X22" s="125" t="s">
        <v>120</v>
      </c>
      <c r="Y22" s="125"/>
      <c r="Z22" s="127"/>
    </row>
    <row r="23" spans="1:26" s="1" customFormat="1" ht="20.25" customHeight="1">
      <c r="A23" s="13">
        <v>14</v>
      </c>
      <c r="B23" s="115" t="s">
        <v>104</v>
      </c>
      <c r="C23" s="121">
        <v>9</v>
      </c>
      <c r="D23" s="121">
        <v>4</v>
      </c>
      <c r="E23" s="123">
        <f t="shared" si="2"/>
        <v>44.44444444444444</v>
      </c>
      <c r="F23" s="122"/>
      <c r="G23" s="123">
        <f t="shared" si="3"/>
        <v>4</v>
      </c>
      <c r="H23" s="121">
        <v>0</v>
      </c>
      <c r="I23" s="121">
        <v>25</v>
      </c>
      <c r="J23" s="121">
        <v>50</v>
      </c>
      <c r="K23" s="121">
        <v>25</v>
      </c>
      <c r="L23" s="11">
        <f t="shared" si="0"/>
        <v>100</v>
      </c>
      <c r="M23" s="11">
        <f t="shared" si="1"/>
        <v>75</v>
      </c>
      <c r="N23" s="114">
        <v>0</v>
      </c>
      <c r="O23" s="114">
        <v>1</v>
      </c>
      <c r="P23" s="114">
        <v>2</v>
      </c>
      <c r="Q23" s="114">
        <v>1</v>
      </c>
      <c r="R23" s="116">
        <v>0</v>
      </c>
      <c r="S23" s="116">
        <v>75</v>
      </c>
      <c r="T23" s="116">
        <v>25</v>
      </c>
      <c r="U23" s="117" t="s">
        <v>97</v>
      </c>
      <c r="V23" s="15">
        <v>1</v>
      </c>
      <c r="W23" s="15">
        <v>1</v>
      </c>
      <c r="X23" s="130" t="s">
        <v>121</v>
      </c>
      <c r="Y23" s="130"/>
      <c r="Z23" s="127"/>
    </row>
    <row r="24" spans="1:26" s="1" customFormat="1" ht="20.25" customHeight="1">
      <c r="A24" s="13">
        <v>15</v>
      </c>
      <c r="B24" s="115" t="s">
        <v>105</v>
      </c>
      <c r="C24" s="121">
        <v>14</v>
      </c>
      <c r="D24" s="121">
        <v>14</v>
      </c>
      <c r="E24" s="123">
        <f t="shared" si="2"/>
        <v>100</v>
      </c>
      <c r="F24" s="122"/>
      <c r="G24" s="123">
        <f t="shared" si="3"/>
        <v>3.4286</v>
      </c>
      <c r="H24" s="121">
        <v>0</v>
      </c>
      <c r="I24" s="121">
        <v>57.14</v>
      </c>
      <c r="J24" s="121">
        <v>42.86</v>
      </c>
      <c r="K24" s="121">
        <v>0</v>
      </c>
      <c r="L24" s="11">
        <f t="shared" si="0"/>
        <v>100</v>
      </c>
      <c r="M24" s="11">
        <f t="shared" si="1"/>
        <v>42.86</v>
      </c>
      <c r="N24" s="114">
        <v>0</v>
      </c>
      <c r="O24" s="114">
        <v>7.9996</v>
      </c>
      <c r="P24" s="114">
        <v>6.0004</v>
      </c>
      <c r="Q24" s="114">
        <v>0</v>
      </c>
      <c r="R24" s="116">
        <v>0</v>
      </c>
      <c r="S24" s="116">
        <v>92.86</v>
      </c>
      <c r="T24" s="116">
        <v>7.14</v>
      </c>
      <c r="U24" s="117" t="s">
        <v>97</v>
      </c>
      <c r="V24" s="15">
        <v>1</v>
      </c>
      <c r="W24" s="15">
        <v>1</v>
      </c>
      <c r="X24" s="125" t="s">
        <v>122</v>
      </c>
      <c r="Y24" s="125"/>
      <c r="Z24" s="127"/>
    </row>
    <row r="25" spans="1:26" s="1" customFormat="1" ht="20.25" customHeight="1">
      <c r="A25" s="13">
        <v>16</v>
      </c>
      <c r="B25" s="115" t="s">
        <v>106</v>
      </c>
      <c r="C25" s="121">
        <v>12</v>
      </c>
      <c r="D25" s="121">
        <v>10</v>
      </c>
      <c r="E25" s="123">
        <f t="shared" si="2"/>
        <v>83.33333333333334</v>
      </c>
      <c r="F25" s="122"/>
      <c r="G25" s="123">
        <f t="shared" si="3"/>
        <v>3.5</v>
      </c>
      <c r="H25" s="121">
        <v>10</v>
      </c>
      <c r="I25" s="121">
        <v>50</v>
      </c>
      <c r="J25" s="121">
        <v>20</v>
      </c>
      <c r="K25" s="121">
        <v>20</v>
      </c>
      <c r="L25" s="11">
        <f t="shared" si="0"/>
        <v>90</v>
      </c>
      <c r="M25" s="11">
        <f t="shared" si="1"/>
        <v>40</v>
      </c>
      <c r="N25" s="114">
        <v>1</v>
      </c>
      <c r="O25" s="114">
        <v>5</v>
      </c>
      <c r="P25" s="114">
        <v>2</v>
      </c>
      <c r="Q25" s="114">
        <v>2</v>
      </c>
      <c r="R25" s="116">
        <v>30</v>
      </c>
      <c r="S25" s="116">
        <v>70</v>
      </c>
      <c r="T25" s="116">
        <v>0</v>
      </c>
      <c r="U25" s="117" t="s">
        <v>94</v>
      </c>
      <c r="V25" s="15">
        <v>1</v>
      </c>
      <c r="W25" s="15">
        <v>1</v>
      </c>
      <c r="X25" s="125" t="s">
        <v>122</v>
      </c>
      <c r="Y25" s="125"/>
      <c r="Z25" s="127"/>
    </row>
    <row r="26" spans="1:26" s="1" customFormat="1" ht="20.25" customHeight="1">
      <c r="A26" s="13">
        <v>17</v>
      </c>
      <c r="B26" s="115" t="s">
        <v>56</v>
      </c>
      <c r="C26" s="121">
        <v>37</v>
      </c>
      <c r="D26" s="121">
        <v>13</v>
      </c>
      <c r="E26" s="123">
        <f t="shared" si="2"/>
        <v>35.13513513513514</v>
      </c>
      <c r="F26" s="122"/>
      <c r="G26" s="123">
        <f t="shared" si="3"/>
        <v>3.9229999999999996</v>
      </c>
      <c r="H26" s="121">
        <v>0</v>
      </c>
      <c r="I26" s="121">
        <v>23.08</v>
      </c>
      <c r="J26" s="121">
        <v>61.54</v>
      </c>
      <c r="K26" s="121">
        <v>15.38</v>
      </c>
      <c r="L26" s="11">
        <f t="shared" si="0"/>
        <v>100</v>
      </c>
      <c r="M26" s="11">
        <f t="shared" si="1"/>
        <v>76.92</v>
      </c>
      <c r="N26" s="114">
        <v>0</v>
      </c>
      <c r="O26" s="114">
        <v>3.0003999999999995</v>
      </c>
      <c r="P26" s="114">
        <v>8.0002</v>
      </c>
      <c r="Q26" s="114">
        <v>1.9994</v>
      </c>
      <c r="R26" s="116">
        <v>7.69</v>
      </c>
      <c r="S26" s="116">
        <v>92.31</v>
      </c>
      <c r="T26" s="116">
        <v>0</v>
      </c>
      <c r="U26" s="117" t="s">
        <v>94</v>
      </c>
      <c r="V26" s="15">
        <v>1</v>
      </c>
      <c r="W26" s="15">
        <v>1</v>
      </c>
      <c r="X26" s="125" t="s">
        <v>123</v>
      </c>
      <c r="Y26" s="125"/>
      <c r="Z26" s="127"/>
    </row>
    <row r="27" spans="1:26" s="1" customFormat="1" ht="20.25" customHeight="1">
      <c r="A27" s="13">
        <v>18</v>
      </c>
      <c r="B27" s="115" t="s">
        <v>107</v>
      </c>
      <c r="C27" s="121">
        <v>10</v>
      </c>
      <c r="D27" s="121">
        <v>7</v>
      </c>
      <c r="E27" s="123">
        <f t="shared" si="2"/>
        <v>70</v>
      </c>
      <c r="F27" s="122"/>
      <c r="G27" s="123">
        <f t="shared" si="3"/>
        <v>4</v>
      </c>
      <c r="H27" s="121">
        <v>0</v>
      </c>
      <c r="I27" s="121">
        <v>28.57</v>
      </c>
      <c r="J27" s="121">
        <v>42.86</v>
      </c>
      <c r="K27" s="121">
        <v>28.57</v>
      </c>
      <c r="L27" s="11">
        <f t="shared" si="0"/>
        <v>100</v>
      </c>
      <c r="M27" s="11">
        <f t="shared" si="1"/>
        <v>71.43</v>
      </c>
      <c r="N27" s="114">
        <v>0</v>
      </c>
      <c r="O27" s="114">
        <v>1.9999</v>
      </c>
      <c r="P27" s="114">
        <v>3.0002</v>
      </c>
      <c r="Q27" s="114">
        <v>1.9999</v>
      </c>
      <c r="R27" s="116">
        <v>0</v>
      </c>
      <c r="S27" s="116">
        <v>100</v>
      </c>
      <c r="T27" s="116">
        <v>0</v>
      </c>
      <c r="U27" s="117" t="s">
        <v>97</v>
      </c>
      <c r="V27" s="15">
        <v>1</v>
      </c>
      <c r="W27" s="15">
        <v>1</v>
      </c>
      <c r="X27" s="130" t="s">
        <v>61</v>
      </c>
      <c r="Y27" s="130"/>
      <c r="Z27" s="127"/>
    </row>
    <row r="28" spans="1:26" s="138" customFormat="1" ht="20.25" customHeight="1">
      <c r="A28" s="131" t="s">
        <v>3</v>
      </c>
      <c r="B28" s="132"/>
      <c r="C28" s="133">
        <f>SUM(C10:C27)</f>
        <v>883</v>
      </c>
      <c r="D28" s="133">
        <f>SUM(D10:D27)</f>
        <v>316</v>
      </c>
      <c r="E28" s="134">
        <f>D28/C28*100</f>
        <v>35.78708946772367</v>
      </c>
      <c r="F28" s="133"/>
      <c r="G28" s="134">
        <f>(N28*2+O28*3+P28*4+Q28*5)/D28</f>
        <v>3.7436240506329117</v>
      </c>
      <c r="H28" s="133">
        <v>2.53</v>
      </c>
      <c r="I28" s="133">
        <v>35.76</v>
      </c>
      <c r="J28" s="133">
        <v>46.52</v>
      </c>
      <c r="K28" s="133">
        <v>15.19</v>
      </c>
      <c r="L28" s="135">
        <v>97.47</v>
      </c>
      <c r="M28" s="135">
        <v>61.71</v>
      </c>
      <c r="N28" s="136">
        <v>7.9984</v>
      </c>
      <c r="O28" s="136">
        <v>112.9991</v>
      </c>
      <c r="P28" s="136">
        <v>147.0004</v>
      </c>
      <c r="Q28" s="136">
        <v>47.997899999999994</v>
      </c>
      <c r="R28" s="139">
        <v>49.0116</v>
      </c>
      <c r="S28" s="139">
        <v>243.00400000000002</v>
      </c>
      <c r="T28" s="139">
        <v>23.9844</v>
      </c>
      <c r="U28" s="10" t="s">
        <v>109</v>
      </c>
      <c r="V28" s="10">
        <v>18</v>
      </c>
      <c r="W28" s="10">
        <v>18</v>
      </c>
      <c r="X28" s="119" t="s">
        <v>110</v>
      </c>
      <c r="Y28" s="137"/>
      <c r="Z28" s="127"/>
    </row>
    <row r="29" s="1" customFormat="1" ht="14.25"/>
    <row r="30" spans="2:21" s="1" customFormat="1" ht="14.25">
      <c r="B30" s="92"/>
      <c r="C30" s="92"/>
      <c r="D30" s="92"/>
      <c r="E30" s="92"/>
      <c r="F30" s="92"/>
      <c r="G30" s="92"/>
      <c r="H30" s="92"/>
      <c r="I30" s="92"/>
      <c r="J30" s="92"/>
      <c r="K30" s="92"/>
      <c r="L30" s="92"/>
      <c r="M30" s="92"/>
      <c r="N30" s="92"/>
      <c r="O30" s="92"/>
      <c r="P30" s="92"/>
      <c r="Q30" s="92"/>
      <c r="R30" s="92"/>
      <c r="S30" s="92"/>
      <c r="T30" s="92"/>
      <c r="U30" s="92"/>
    </row>
    <row r="31" spans="2:21" s="1" customFormat="1" ht="14.25">
      <c r="B31" s="92"/>
      <c r="C31" s="92"/>
      <c r="D31" s="92"/>
      <c r="E31" s="92"/>
      <c r="F31" s="92"/>
      <c r="G31" s="92"/>
      <c r="H31" s="92"/>
      <c r="I31" s="92"/>
      <c r="J31" s="92"/>
      <c r="K31" s="92"/>
      <c r="L31" s="92"/>
      <c r="M31" s="92"/>
      <c r="N31" s="92"/>
      <c r="O31" s="92"/>
      <c r="P31" s="92"/>
      <c r="Q31" s="92"/>
      <c r="R31" s="92"/>
      <c r="S31" s="92"/>
      <c r="T31" s="92"/>
      <c r="U31" s="92"/>
    </row>
    <row r="32" s="1" customFormat="1" ht="14.25"/>
    <row r="33" s="1" customFormat="1" ht="14.25"/>
    <row r="34" s="1" customFormat="1" ht="14.25"/>
    <row r="35" spans="1:24" s="2" customFormat="1" ht="15">
      <c r="A35" s="6"/>
      <c r="B35" s="90"/>
      <c r="C35" s="90"/>
      <c r="D35" s="90"/>
      <c r="E35" s="90"/>
      <c r="F35" s="90"/>
      <c r="G35" s="90"/>
      <c r="H35" s="90"/>
      <c r="I35" s="90"/>
      <c r="J35" s="90"/>
      <c r="K35" s="90"/>
      <c r="L35" s="90"/>
      <c r="M35" s="90"/>
      <c r="N35" s="90"/>
      <c r="O35" s="90"/>
      <c r="P35" s="90"/>
      <c r="Q35" s="90"/>
      <c r="R35" s="90"/>
      <c r="S35" s="90"/>
      <c r="T35" s="90"/>
      <c r="U35" s="90"/>
      <c r="V35" s="6"/>
      <c r="W35" s="6"/>
      <c r="X35" s="6"/>
    </row>
    <row r="36" spans="1:24" s="2" customFormat="1" ht="15">
      <c r="A36" s="6"/>
      <c r="B36" s="90"/>
      <c r="C36" s="90"/>
      <c r="D36" s="90"/>
      <c r="E36" s="90"/>
      <c r="F36" s="90"/>
      <c r="G36" s="90"/>
      <c r="H36" s="90"/>
      <c r="I36" s="90"/>
      <c r="J36" s="90"/>
      <c r="K36" s="90"/>
      <c r="L36" s="90"/>
      <c r="M36" s="90"/>
      <c r="N36" s="90"/>
      <c r="O36" s="90"/>
      <c r="P36" s="90"/>
      <c r="Q36" s="90"/>
      <c r="R36" s="90"/>
      <c r="S36" s="90"/>
      <c r="T36" s="90"/>
      <c r="U36" s="90"/>
      <c r="V36" s="6"/>
      <c r="W36" s="6"/>
      <c r="X36" s="6"/>
    </row>
    <row r="37" spans="1:24" s="2" customFormat="1" ht="15">
      <c r="A37" s="6"/>
      <c r="B37" s="91"/>
      <c r="C37" s="91"/>
      <c r="D37" s="91"/>
      <c r="E37" s="91"/>
      <c r="F37" s="91"/>
      <c r="G37" s="91"/>
      <c r="H37" s="91"/>
      <c r="I37" s="91"/>
      <c r="J37" s="91"/>
      <c r="K37" s="91"/>
      <c r="L37" s="91"/>
      <c r="M37" s="91"/>
      <c r="N37" s="91"/>
      <c r="O37" s="91"/>
      <c r="P37" s="91"/>
      <c r="Q37" s="91"/>
      <c r="R37" s="91"/>
      <c r="S37" s="91"/>
      <c r="T37" s="91"/>
      <c r="U37" s="91"/>
      <c r="V37" s="6"/>
      <c r="W37" s="6"/>
      <c r="X37" s="6"/>
    </row>
    <row r="38" spans="1:24" s="1" customFormat="1" ht="14.25">
      <c r="A38"/>
      <c r="B38"/>
      <c r="C38"/>
      <c r="D38"/>
      <c r="E38"/>
      <c r="F38"/>
      <c r="G38"/>
      <c r="H38"/>
      <c r="I38"/>
      <c r="J38"/>
      <c r="K38"/>
      <c r="L38"/>
      <c r="M38"/>
      <c r="N38"/>
      <c r="O38"/>
      <c r="P38"/>
      <c r="Q38"/>
      <c r="R38" s="5"/>
      <c r="S38"/>
      <c r="T38"/>
      <c r="U38"/>
      <c r="V38"/>
      <c r="W38"/>
      <c r="X38"/>
    </row>
    <row r="39" spans="17:23" s="1" customFormat="1" ht="14.25">
      <c r="Q39" s="143"/>
      <c r="R39" s="143"/>
      <c r="S39" s="143"/>
      <c r="T39" s="143"/>
      <c r="U39" s="143"/>
      <c r="V39" s="143"/>
      <c r="W39" s="143"/>
    </row>
    <row r="40" spans="17:23" ht="14.25">
      <c r="Q40" s="144"/>
      <c r="R40" s="144"/>
      <c r="S40" s="144"/>
      <c r="T40" s="144"/>
      <c r="U40" s="144"/>
      <c r="V40" s="144"/>
      <c r="W40" s="144"/>
    </row>
    <row r="41" spans="17:23" ht="14.25">
      <c r="Q41" s="145"/>
      <c r="R41" s="143"/>
      <c r="S41" s="143"/>
      <c r="T41" s="143"/>
      <c r="U41" s="146"/>
      <c r="V41" s="146"/>
      <c r="W41" s="146"/>
    </row>
    <row r="42" spans="17:23" ht="14.25">
      <c r="Q42" s="145"/>
      <c r="R42" s="143"/>
      <c r="S42" s="143"/>
      <c r="T42" s="143"/>
      <c r="U42" s="146"/>
      <c r="V42" s="146"/>
      <c r="W42" s="146"/>
    </row>
    <row r="43" spans="17:23" ht="14.25">
      <c r="Q43" s="145"/>
      <c r="R43" s="143"/>
      <c r="S43" s="143"/>
      <c r="T43" s="143"/>
      <c r="U43" s="146"/>
      <c r="V43" s="146"/>
      <c r="W43" s="146"/>
    </row>
    <row r="44" spans="17:23" ht="14.25">
      <c r="Q44" s="145"/>
      <c r="R44" s="143"/>
      <c r="S44" s="143"/>
      <c r="T44" s="143"/>
      <c r="U44" s="146"/>
      <c r="V44" s="146"/>
      <c r="W44" s="146"/>
    </row>
    <row r="45" spans="17:23" ht="14.25">
      <c r="Q45" s="145"/>
      <c r="R45" s="143"/>
      <c r="S45" s="143"/>
      <c r="T45" s="143"/>
      <c r="U45" s="146"/>
      <c r="V45" s="146"/>
      <c r="W45" s="146"/>
    </row>
    <row r="46" spans="17:23" ht="14.25">
      <c r="Q46" s="145"/>
      <c r="R46" s="143"/>
      <c r="S46" s="143"/>
      <c r="T46" s="143"/>
      <c r="U46" s="146"/>
      <c r="V46" s="146"/>
      <c r="W46" s="146"/>
    </row>
    <row r="47" spans="17:23" ht="14.25">
      <c r="Q47" s="145"/>
      <c r="R47" s="143"/>
      <c r="S47" s="143"/>
      <c r="T47" s="143"/>
      <c r="U47" s="146"/>
      <c r="V47" s="146"/>
      <c r="W47" s="146"/>
    </row>
    <row r="48" spans="17:23" ht="14.25">
      <c r="Q48" s="145"/>
      <c r="R48" s="143"/>
      <c r="S48" s="143"/>
      <c r="T48" s="143"/>
      <c r="U48" s="146"/>
      <c r="V48" s="146"/>
      <c r="W48" s="146"/>
    </row>
    <row r="49" spans="17:23" ht="14.25">
      <c r="Q49" s="145"/>
      <c r="R49" s="143"/>
      <c r="S49" s="143"/>
      <c r="T49" s="143"/>
      <c r="U49" s="146"/>
      <c r="V49" s="146"/>
      <c r="W49" s="146"/>
    </row>
    <row r="50" spans="17:23" ht="14.25">
      <c r="Q50" s="145"/>
      <c r="R50" s="143"/>
      <c r="S50" s="143"/>
      <c r="T50" s="143"/>
      <c r="U50" s="146"/>
      <c r="V50" s="146"/>
      <c r="W50" s="146"/>
    </row>
    <row r="51" spans="17:23" ht="14.25">
      <c r="Q51" s="145"/>
      <c r="R51" s="143"/>
      <c r="S51" s="143"/>
      <c r="T51" s="143"/>
      <c r="U51" s="146"/>
      <c r="V51" s="146"/>
      <c r="W51" s="146"/>
    </row>
    <row r="52" spans="17:23" ht="14.25">
      <c r="Q52" s="145"/>
      <c r="R52" s="143"/>
      <c r="S52" s="143"/>
      <c r="T52" s="143"/>
      <c r="U52" s="146"/>
      <c r="V52" s="146"/>
      <c r="W52" s="146"/>
    </row>
    <row r="53" spans="17:23" ht="14.25">
      <c r="Q53" s="145"/>
      <c r="R53" s="143"/>
      <c r="S53" s="143"/>
      <c r="T53" s="143"/>
      <c r="U53" s="146"/>
      <c r="V53" s="146"/>
      <c r="W53" s="146"/>
    </row>
    <row r="54" spans="17:23" ht="14.25">
      <c r="Q54" s="145"/>
      <c r="R54" s="143"/>
      <c r="S54" s="143"/>
      <c r="T54" s="143"/>
      <c r="U54" s="146"/>
      <c r="V54" s="146"/>
      <c r="W54" s="146"/>
    </row>
    <row r="55" spans="17:23" ht="14.25">
      <c r="Q55" s="145"/>
      <c r="R55" s="143"/>
      <c r="S55" s="143"/>
      <c r="T55" s="143"/>
      <c r="U55" s="146"/>
      <c r="V55" s="146"/>
      <c r="W55" s="146"/>
    </row>
    <row r="56" spans="17:23" ht="14.25">
      <c r="Q56" s="145"/>
      <c r="R56" s="143"/>
      <c r="S56" s="143"/>
      <c r="T56" s="143"/>
      <c r="U56" s="146"/>
      <c r="V56" s="146"/>
      <c r="W56" s="146"/>
    </row>
    <row r="57" spans="17:23" ht="14.25">
      <c r="Q57" s="145"/>
      <c r="R57" s="143"/>
      <c r="S57" s="143"/>
      <c r="T57" s="143"/>
      <c r="U57" s="146"/>
      <c r="V57" s="146"/>
      <c r="W57" s="146"/>
    </row>
    <row r="58" spans="17:23" ht="14.25">
      <c r="Q58" s="145"/>
      <c r="R58" s="143"/>
      <c r="S58" s="143"/>
      <c r="T58" s="143"/>
      <c r="U58" s="146"/>
      <c r="V58" s="146"/>
      <c r="W58" s="146"/>
    </row>
    <row r="59" spans="17:24" ht="14.25">
      <c r="Q59" s="147"/>
      <c r="R59" s="148"/>
      <c r="S59" s="148"/>
      <c r="T59" s="148"/>
      <c r="U59" s="146"/>
      <c r="V59" s="146"/>
      <c r="W59" s="146"/>
      <c r="X59" s="113"/>
    </row>
    <row r="60" spans="17:23" ht="14.25">
      <c r="Q60" s="144"/>
      <c r="R60" s="144"/>
      <c r="S60" s="144"/>
      <c r="T60" s="144"/>
      <c r="U60" s="144"/>
      <c r="V60" s="144"/>
      <c r="W60" s="144"/>
    </row>
    <row r="61" spans="17:23" ht="14.25">
      <c r="Q61" s="144"/>
      <c r="R61" s="144"/>
      <c r="S61" s="144"/>
      <c r="T61" s="144"/>
      <c r="U61" s="144"/>
      <c r="V61" s="144"/>
      <c r="W61" s="144"/>
    </row>
    <row r="62" spans="17:23" ht="14.25">
      <c r="Q62" s="144"/>
      <c r="R62" s="144"/>
      <c r="S62" s="144"/>
      <c r="T62" s="144"/>
      <c r="U62" s="144"/>
      <c r="V62" s="144"/>
      <c r="W62" s="144"/>
    </row>
    <row r="63" spans="17:23" ht="14.25">
      <c r="Q63" s="144"/>
      <c r="R63" s="144"/>
      <c r="S63" s="144"/>
      <c r="T63" s="144"/>
      <c r="U63" s="144"/>
      <c r="V63" s="144"/>
      <c r="W63" s="144"/>
    </row>
    <row r="64" spans="17:23" ht="14.25">
      <c r="Q64" s="144"/>
      <c r="R64" s="144"/>
      <c r="S64" s="144"/>
      <c r="T64" s="144"/>
      <c r="U64" s="144"/>
      <c r="V64" s="144"/>
      <c r="W64" s="144"/>
    </row>
    <row r="65" spans="17:23" ht="14.25">
      <c r="Q65" s="144"/>
      <c r="R65" s="144"/>
      <c r="S65" s="144"/>
      <c r="T65" s="144"/>
      <c r="U65" s="144"/>
      <c r="V65" s="144"/>
      <c r="W65" s="144"/>
    </row>
    <row r="66" spans="17:23" ht="14.25">
      <c r="Q66" s="144"/>
      <c r="R66" s="144"/>
      <c r="S66" s="144"/>
      <c r="T66" s="144"/>
      <c r="U66" s="144"/>
      <c r="V66" s="144"/>
      <c r="W66" s="144"/>
    </row>
    <row r="67" spans="17:23" ht="14.25">
      <c r="Q67" s="144"/>
      <c r="R67" s="144"/>
      <c r="S67" s="144"/>
      <c r="T67" s="144"/>
      <c r="U67" s="144"/>
      <c r="V67" s="144"/>
      <c r="W67" s="144"/>
    </row>
  </sheetData>
  <sheetProtection/>
  <mergeCells count="28">
    <mergeCell ref="Z7:Z28"/>
    <mergeCell ref="A5:A6"/>
    <mergeCell ref="W5:W6"/>
    <mergeCell ref="X5:X6"/>
    <mergeCell ref="Y5:Y6"/>
    <mergeCell ref="Z5:Z6"/>
    <mergeCell ref="R5:T5"/>
    <mergeCell ref="N5:Q5"/>
    <mergeCell ref="B35:U35"/>
    <mergeCell ref="B36:U36"/>
    <mergeCell ref="B37:U37"/>
    <mergeCell ref="V5:V6"/>
    <mergeCell ref="A28:B28"/>
    <mergeCell ref="B30:U30"/>
    <mergeCell ref="B31:U31"/>
    <mergeCell ref="G5:G6"/>
    <mergeCell ref="L5:L6"/>
    <mergeCell ref="M5:M6"/>
    <mergeCell ref="A1:Z1"/>
    <mergeCell ref="B5:B6"/>
    <mergeCell ref="C5:C6"/>
    <mergeCell ref="D5:D6"/>
    <mergeCell ref="E5:E6"/>
    <mergeCell ref="F5:F6"/>
    <mergeCell ref="H5:K5"/>
    <mergeCell ref="A2:Z2"/>
    <mergeCell ref="A3:Z3"/>
    <mergeCell ref="A4:Z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8"/>
  <sheetViews>
    <sheetView tabSelected="1" zoomScale="85" zoomScaleNormal="85" zoomScalePageLayoutView="0" workbookViewId="0" topLeftCell="A1">
      <selection activeCell="B16" sqref="B16:Q16"/>
    </sheetView>
  </sheetViews>
  <sheetFormatPr defaultColWidth="9.140625" defaultRowHeight="15"/>
  <cols>
    <col min="2" max="2" width="36.7109375" style="0" customWidth="1"/>
    <col min="3" max="3" width="17.28125" style="0" customWidth="1"/>
    <col min="4" max="4" width="15.57421875" style="0" customWidth="1"/>
    <col min="5" max="5" width="17.7109375" style="0" customWidth="1"/>
    <col min="6" max="6" width="18.28125" style="0" customWidth="1"/>
    <col min="7" max="7" width="20.421875" style="0" customWidth="1"/>
    <col min="17" max="17" width="6.421875" style="0" customWidth="1"/>
    <col min="18" max="18" width="15.8515625" style="0" customWidth="1"/>
    <col min="21" max="21" width="28.7109375" style="0" customWidth="1"/>
    <col min="22" max="22" width="15.8515625" style="0" customWidth="1"/>
  </cols>
  <sheetData>
    <row r="1" spans="1:22" s="3" customFormat="1" ht="24.75" customHeight="1">
      <c r="A1" s="68" t="s">
        <v>2</v>
      </c>
      <c r="B1" s="68"/>
      <c r="C1" s="68"/>
      <c r="D1" s="68"/>
      <c r="E1" s="68"/>
      <c r="F1" s="68"/>
      <c r="G1" s="68"/>
      <c r="H1" s="68"/>
      <c r="I1" s="68"/>
      <c r="J1" s="68"/>
      <c r="K1" s="68"/>
      <c r="L1" s="68"/>
      <c r="M1" s="68"/>
      <c r="N1" s="68"/>
      <c r="O1" s="68"/>
      <c r="P1" s="68"/>
      <c r="Q1" s="68"/>
      <c r="R1" s="68"/>
      <c r="S1" s="68"/>
      <c r="T1" s="68"/>
      <c r="U1" s="68"/>
      <c r="V1" s="68"/>
    </row>
    <row r="2" spans="1:22" s="8" customFormat="1" ht="26.25" customHeight="1">
      <c r="A2" s="73" t="s">
        <v>27</v>
      </c>
      <c r="B2" s="73"/>
      <c r="C2" s="73"/>
      <c r="D2" s="73"/>
      <c r="E2" s="73"/>
      <c r="F2" s="73"/>
      <c r="G2" s="73"/>
      <c r="H2" s="73"/>
      <c r="I2" s="73"/>
      <c r="J2" s="73"/>
      <c r="K2" s="73"/>
      <c r="L2" s="73"/>
      <c r="M2" s="73"/>
      <c r="N2" s="73"/>
      <c r="O2" s="73"/>
      <c r="P2" s="73"/>
      <c r="Q2" s="73"/>
      <c r="R2" s="73"/>
      <c r="S2" s="73"/>
      <c r="T2" s="73"/>
      <c r="U2" s="73"/>
      <c r="V2" s="73"/>
    </row>
    <row r="3" spans="1:22" s="8" customFormat="1" ht="27" customHeight="1">
      <c r="A3" s="74" t="s">
        <v>15</v>
      </c>
      <c r="B3" s="74"/>
      <c r="C3" s="74"/>
      <c r="D3" s="74"/>
      <c r="E3" s="74"/>
      <c r="F3" s="74"/>
      <c r="G3" s="74"/>
      <c r="H3" s="74"/>
      <c r="I3" s="74"/>
      <c r="J3" s="74"/>
      <c r="K3" s="74"/>
      <c r="L3" s="74"/>
      <c r="M3" s="74"/>
      <c r="N3" s="74"/>
      <c r="O3" s="74"/>
      <c r="P3" s="74"/>
      <c r="Q3" s="74"/>
      <c r="R3" s="74"/>
      <c r="S3" s="74"/>
      <c r="T3" s="74"/>
      <c r="U3" s="74"/>
      <c r="V3" s="74"/>
    </row>
    <row r="4" spans="1:22" s="8" customFormat="1" ht="28.5" customHeight="1">
      <c r="A4" s="85" t="s">
        <v>28</v>
      </c>
      <c r="B4" s="86"/>
      <c r="C4" s="86"/>
      <c r="D4" s="86"/>
      <c r="E4" s="86"/>
      <c r="F4" s="86"/>
      <c r="G4" s="86"/>
      <c r="H4" s="86"/>
      <c r="I4" s="86"/>
      <c r="J4" s="86"/>
      <c r="K4" s="86"/>
      <c r="L4" s="86"/>
      <c r="M4" s="86"/>
      <c r="N4" s="86"/>
      <c r="O4" s="86"/>
      <c r="P4" s="86"/>
      <c r="Q4" s="86"/>
      <c r="R4" s="86"/>
      <c r="S4" s="86"/>
      <c r="T4" s="86"/>
      <c r="U4" s="86"/>
      <c r="V4" s="87"/>
    </row>
    <row r="5" spans="1:22" s="7" customFormat="1" ht="64.5" customHeight="1">
      <c r="A5" s="105" t="s">
        <v>0</v>
      </c>
      <c r="B5" s="97" t="s">
        <v>1</v>
      </c>
      <c r="C5" s="97" t="s">
        <v>12</v>
      </c>
      <c r="D5" s="97" t="s">
        <v>7</v>
      </c>
      <c r="E5" s="97" t="s">
        <v>16</v>
      </c>
      <c r="F5" s="97" t="s">
        <v>17</v>
      </c>
      <c r="G5" s="97" t="s">
        <v>34</v>
      </c>
      <c r="H5" s="99" t="s">
        <v>18</v>
      </c>
      <c r="I5" s="100"/>
      <c r="J5" s="100"/>
      <c r="K5" s="101"/>
      <c r="L5" s="97" t="s">
        <v>13</v>
      </c>
      <c r="M5" s="97" t="s">
        <v>14</v>
      </c>
      <c r="N5" s="107" t="s">
        <v>22</v>
      </c>
      <c r="O5" s="107"/>
      <c r="P5" s="107"/>
      <c r="Q5" s="141" t="s">
        <v>23</v>
      </c>
      <c r="R5" s="102" t="s">
        <v>35</v>
      </c>
      <c r="S5" s="102" t="s">
        <v>24</v>
      </c>
      <c r="T5" s="108" t="s">
        <v>20</v>
      </c>
      <c r="U5" s="110" t="s">
        <v>21</v>
      </c>
      <c r="V5" s="112" t="s">
        <v>19</v>
      </c>
    </row>
    <row r="6" spans="1:22" s="7" customFormat="1" ht="57" customHeight="1">
      <c r="A6" s="106"/>
      <c r="B6" s="98"/>
      <c r="C6" s="98"/>
      <c r="D6" s="98"/>
      <c r="E6" s="98"/>
      <c r="F6" s="98"/>
      <c r="G6" s="98"/>
      <c r="H6" s="20" t="s">
        <v>8</v>
      </c>
      <c r="I6" s="20" t="s">
        <v>9</v>
      </c>
      <c r="J6" s="20" t="s">
        <v>10</v>
      </c>
      <c r="K6" s="20" t="s">
        <v>11</v>
      </c>
      <c r="L6" s="98"/>
      <c r="M6" s="98"/>
      <c r="N6" s="21" t="s">
        <v>5</v>
      </c>
      <c r="O6" s="21" t="s">
        <v>4</v>
      </c>
      <c r="P6" s="21" t="s">
        <v>6</v>
      </c>
      <c r="Q6" s="142"/>
      <c r="R6" s="103"/>
      <c r="S6" s="103"/>
      <c r="T6" s="109"/>
      <c r="U6" s="111"/>
      <c r="V6" s="112"/>
    </row>
    <row r="7" spans="1:22" s="1" customFormat="1" ht="81.75" customHeight="1">
      <c r="A7" s="22">
        <v>1</v>
      </c>
      <c r="B7" s="27" t="s">
        <v>29</v>
      </c>
      <c r="C7" s="22">
        <v>21</v>
      </c>
      <c r="D7" s="28">
        <v>20</v>
      </c>
      <c r="E7" s="29">
        <f>D7/C7*100</f>
        <v>95.23809523809523</v>
      </c>
      <c r="F7" s="22"/>
      <c r="G7" s="22">
        <v>4.2</v>
      </c>
      <c r="H7" s="30">
        <v>0</v>
      </c>
      <c r="I7" s="31">
        <v>5</v>
      </c>
      <c r="J7" s="31">
        <v>70</v>
      </c>
      <c r="K7" s="31">
        <v>25</v>
      </c>
      <c r="L7" s="20">
        <f>100-H7</f>
        <v>100</v>
      </c>
      <c r="M7" s="20">
        <f>J7+K7</f>
        <v>95</v>
      </c>
      <c r="N7" s="31">
        <v>20</v>
      </c>
      <c r="O7" s="31">
        <v>40</v>
      </c>
      <c r="P7" s="31">
        <v>40</v>
      </c>
      <c r="Q7" s="33"/>
      <c r="R7" s="17">
        <v>1</v>
      </c>
      <c r="S7" s="17"/>
      <c r="T7" s="17" t="s">
        <v>32</v>
      </c>
      <c r="U7" s="19" t="s">
        <v>33</v>
      </c>
      <c r="V7" s="24" t="s">
        <v>125</v>
      </c>
    </row>
    <row r="8" spans="1:22" s="1" customFormat="1" ht="20.25" customHeight="1">
      <c r="A8" s="22">
        <v>2</v>
      </c>
      <c r="B8" s="27" t="s">
        <v>30</v>
      </c>
      <c r="C8" s="22">
        <v>30</v>
      </c>
      <c r="D8" s="28">
        <v>12</v>
      </c>
      <c r="E8" s="29">
        <f>D8/C8*100</f>
        <v>40</v>
      </c>
      <c r="F8" s="22"/>
      <c r="G8" s="22">
        <v>4.9</v>
      </c>
      <c r="H8" s="30">
        <v>0</v>
      </c>
      <c r="I8" s="31">
        <v>0</v>
      </c>
      <c r="J8" s="31">
        <v>8.33</v>
      </c>
      <c r="K8" s="31">
        <v>91.67</v>
      </c>
      <c r="L8" s="20">
        <f>100-H8</f>
        <v>100</v>
      </c>
      <c r="M8" s="20">
        <f>J8+K8</f>
        <v>100</v>
      </c>
      <c r="N8" s="32">
        <v>0</v>
      </c>
      <c r="O8" s="31">
        <v>91.67</v>
      </c>
      <c r="P8" s="31">
        <v>8.33</v>
      </c>
      <c r="Q8" s="33"/>
      <c r="R8" s="17">
        <v>1</v>
      </c>
      <c r="S8" s="17"/>
      <c r="T8" s="17" t="s">
        <v>31</v>
      </c>
      <c r="U8" s="25" t="s">
        <v>31</v>
      </c>
      <c r="V8" s="24"/>
    </row>
    <row r="9" spans="1:22" s="4" customFormat="1" ht="14.25">
      <c r="A9" s="104" t="s">
        <v>3</v>
      </c>
      <c r="B9" s="104"/>
      <c r="C9" s="22">
        <f>SUM(C7:C8)</f>
        <v>51</v>
      </c>
      <c r="D9" s="22">
        <f>SUM(D7:D8)</f>
        <v>32</v>
      </c>
      <c r="E9" s="16">
        <f>D9*100/C9</f>
        <v>62.745098039215684</v>
      </c>
      <c r="F9" s="18" t="e">
        <f>AVERAGE(F7:F8)</f>
        <v>#DIV/0!</v>
      </c>
      <c r="G9" s="23">
        <f>AVERAGE(G7:G8)</f>
        <v>4.550000000000001</v>
      </c>
      <c r="H9" s="31">
        <v>0</v>
      </c>
      <c r="I9" s="31">
        <v>3.13</v>
      </c>
      <c r="J9" s="31">
        <v>46.88</v>
      </c>
      <c r="K9" s="31">
        <v>50</v>
      </c>
      <c r="L9" s="18">
        <f>100-H9</f>
        <v>100</v>
      </c>
      <c r="M9" s="18">
        <f>J9+K9</f>
        <v>96.88</v>
      </c>
      <c r="N9" s="18">
        <f>AVERAGE(N6:N8)</f>
        <v>10</v>
      </c>
      <c r="O9" s="18">
        <f>AVERAGE(O7:O8)</f>
        <v>65.83500000000001</v>
      </c>
      <c r="P9" s="18">
        <f>AVERAGE(P7:P8)</f>
        <v>24.165</v>
      </c>
      <c r="Q9" s="18" t="s">
        <v>37</v>
      </c>
      <c r="R9" s="18">
        <f>SUM(R7:R8)</f>
        <v>2</v>
      </c>
      <c r="S9" s="18">
        <f>SUM(S7:S8)</f>
        <v>0</v>
      </c>
      <c r="T9" s="18"/>
      <c r="U9" s="26"/>
      <c r="V9" s="26"/>
    </row>
    <row r="10" s="1" customFormat="1" ht="14.25"/>
    <row r="11" spans="2:17" s="1" customFormat="1" ht="14.25">
      <c r="B11" s="92"/>
      <c r="C11" s="92"/>
      <c r="D11" s="92"/>
      <c r="E11" s="92"/>
      <c r="F11" s="92"/>
      <c r="G11" s="92"/>
      <c r="H11" s="92"/>
      <c r="I11" s="92"/>
      <c r="J11" s="92"/>
      <c r="K11" s="92"/>
      <c r="L11" s="92"/>
      <c r="M11" s="92"/>
      <c r="N11" s="92"/>
      <c r="O11" s="92"/>
      <c r="P11" s="92"/>
      <c r="Q11" s="92"/>
    </row>
    <row r="12" spans="2:17" s="1" customFormat="1" ht="14.25">
      <c r="B12" s="92"/>
      <c r="C12" s="92"/>
      <c r="D12" s="92"/>
      <c r="E12" s="92"/>
      <c r="F12" s="92"/>
      <c r="G12" s="92"/>
      <c r="H12" s="92"/>
      <c r="I12" s="92"/>
      <c r="J12" s="92"/>
      <c r="K12" s="92"/>
      <c r="L12" s="92"/>
      <c r="M12" s="92"/>
      <c r="N12" s="92"/>
      <c r="O12" s="92"/>
      <c r="P12" s="92"/>
      <c r="Q12" s="92"/>
    </row>
    <row r="13" s="1" customFormat="1" ht="14.25">
      <c r="B13" s="1" t="s">
        <v>36</v>
      </c>
    </row>
    <row r="14" s="1" customFormat="1" ht="14.25"/>
    <row r="15" s="1" customFormat="1" ht="14.25"/>
    <row r="16" spans="1:20" s="2" customFormat="1" ht="15">
      <c r="A16" s="6"/>
      <c r="B16" s="90"/>
      <c r="C16" s="90"/>
      <c r="D16" s="90"/>
      <c r="E16" s="90"/>
      <c r="F16" s="90"/>
      <c r="G16" s="90"/>
      <c r="H16" s="90"/>
      <c r="I16" s="90"/>
      <c r="J16" s="90"/>
      <c r="K16" s="90"/>
      <c r="L16" s="90"/>
      <c r="M16" s="90"/>
      <c r="N16" s="90"/>
      <c r="O16" s="90"/>
      <c r="P16" s="90"/>
      <c r="Q16" s="90"/>
      <c r="R16" s="6"/>
      <c r="S16" s="6"/>
      <c r="T16" s="6"/>
    </row>
    <row r="17" spans="1:20" s="2" customFormat="1" ht="15">
      <c r="A17" s="6"/>
      <c r="B17" s="90"/>
      <c r="C17" s="90"/>
      <c r="D17" s="90"/>
      <c r="E17" s="90"/>
      <c r="F17" s="90"/>
      <c r="G17" s="90"/>
      <c r="H17" s="90"/>
      <c r="I17" s="90"/>
      <c r="J17" s="90"/>
      <c r="K17" s="90"/>
      <c r="L17" s="90"/>
      <c r="M17" s="90"/>
      <c r="N17" s="90"/>
      <c r="O17" s="90"/>
      <c r="P17" s="90"/>
      <c r="Q17" s="90"/>
      <c r="R17" s="6"/>
      <c r="S17" s="6"/>
      <c r="T17" s="6"/>
    </row>
    <row r="18" spans="1:20" s="2" customFormat="1" ht="15">
      <c r="A18" s="6"/>
      <c r="B18" s="91"/>
      <c r="C18" s="91"/>
      <c r="D18" s="91"/>
      <c r="E18" s="91"/>
      <c r="F18" s="91"/>
      <c r="G18" s="91"/>
      <c r="H18" s="91"/>
      <c r="I18" s="91"/>
      <c r="J18" s="91"/>
      <c r="K18" s="91"/>
      <c r="L18" s="91"/>
      <c r="M18" s="91"/>
      <c r="N18" s="91"/>
      <c r="O18" s="91"/>
      <c r="P18" s="91"/>
      <c r="Q18" s="91"/>
      <c r="R18" s="6"/>
      <c r="S18" s="6"/>
      <c r="T18" s="6"/>
    </row>
  </sheetData>
  <sheetProtection/>
  <mergeCells count="27">
    <mergeCell ref="A5:A6"/>
    <mergeCell ref="S5:S6"/>
    <mergeCell ref="T5:T6"/>
    <mergeCell ref="U5:U6"/>
    <mergeCell ref="V5:V6"/>
    <mergeCell ref="N5:P5"/>
    <mergeCell ref="Q5:Q6"/>
    <mergeCell ref="B16:Q16"/>
    <mergeCell ref="B17:Q17"/>
    <mergeCell ref="B18:Q18"/>
    <mergeCell ref="R5:R6"/>
    <mergeCell ref="A9:B9"/>
    <mergeCell ref="B11:Q11"/>
    <mergeCell ref="B12:Q12"/>
    <mergeCell ref="G5:G6"/>
    <mergeCell ref="L5:L6"/>
    <mergeCell ref="M5:M6"/>
    <mergeCell ref="A1:V1"/>
    <mergeCell ref="B5:B6"/>
    <mergeCell ref="C5:C6"/>
    <mergeCell ref="D5:D6"/>
    <mergeCell ref="E5:E6"/>
    <mergeCell ref="F5:F6"/>
    <mergeCell ref="H5:K5"/>
    <mergeCell ref="A2:V2"/>
    <mergeCell ref="A3:V3"/>
    <mergeCell ref="A4:V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2023-07-06T08:19:00Z</dcterms:modified>
  <cp:category/>
  <cp:version/>
  <cp:contentType/>
  <cp:contentStatus/>
</cp:coreProperties>
</file>